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0EEB193-6906-4A0C-B88D-D3FE4D2644BB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8" i="1" l="1"/>
  <c r="C138" i="1"/>
  <c r="H142" i="1"/>
  <c r="E142" i="1"/>
  <c r="F144" i="1" l="1"/>
  <c r="C144" i="1"/>
  <c r="H150" i="1"/>
  <c r="E150" i="1"/>
  <c r="F185" i="1" l="1"/>
  <c r="C185" i="1"/>
  <c r="F295" i="1"/>
  <c r="C295" i="1"/>
  <c r="F379" i="1"/>
  <c r="C379" i="1"/>
  <c r="F365" i="1"/>
  <c r="C365" i="1"/>
  <c r="F229" i="1"/>
  <c r="C229" i="1"/>
  <c r="H232" i="1"/>
  <c r="E232" i="1"/>
  <c r="C227" i="1"/>
  <c r="F346" i="1"/>
  <c r="C346" i="1"/>
  <c r="H353" i="1"/>
  <c r="E353" i="1"/>
  <c r="H352" i="1"/>
  <c r="E352" i="1"/>
  <c r="H351" i="1"/>
  <c r="E351" i="1"/>
  <c r="H350" i="1"/>
  <c r="E350" i="1"/>
  <c r="F362" i="1"/>
  <c r="H362" i="1" s="1"/>
  <c r="C362" i="1"/>
  <c r="E362" i="1" s="1"/>
  <c r="C355" i="1"/>
  <c r="C354" i="1" s="1"/>
  <c r="F369" i="1"/>
  <c r="F368" i="1" s="1"/>
  <c r="H368" i="1" s="1"/>
  <c r="C369" i="1"/>
  <c r="C368" i="1" s="1"/>
  <c r="E368" i="1" s="1"/>
  <c r="F124" i="1"/>
  <c r="C124" i="1"/>
  <c r="F329" i="1"/>
  <c r="C329" i="1"/>
  <c r="H336" i="1"/>
  <c r="E336" i="1"/>
  <c r="F312" i="1"/>
  <c r="C312" i="1"/>
  <c r="H320" i="1"/>
  <c r="E320" i="1"/>
  <c r="F276" i="1"/>
  <c r="C276" i="1"/>
  <c r="H372" i="1"/>
  <c r="E372" i="1"/>
  <c r="H371" i="1"/>
  <c r="E371" i="1"/>
  <c r="H370" i="1"/>
  <c r="E370" i="1"/>
  <c r="E369" i="1"/>
  <c r="H367" i="1"/>
  <c r="E367" i="1"/>
  <c r="C366" i="1"/>
  <c r="E366" i="1" s="1"/>
  <c r="F366" i="1" s="1"/>
  <c r="H364" i="1"/>
  <c r="E364" i="1"/>
  <c r="H363" i="1"/>
  <c r="E363" i="1"/>
  <c r="H361" i="1"/>
  <c r="E361" i="1"/>
  <c r="C360" i="1"/>
  <c r="E360" i="1" s="1"/>
  <c r="F360" i="1" s="1"/>
  <c r="H358" i="1"/>
  <c r="E358" i="1"/>
  <c r="H356" i="1"/>
  <c r="E356" i="1"/>
  <c r="E355" i="1"/>
  <c r="F355" i="1" s="1"/>
  <c r="F354" i="1" s="1"/>
  <c r="H328" i="1"/>
  <c r="E328" i="1"/>
  <c r="H319" i="1"/>
  <c r="E319" i="1"/>
  <c r="H301" i="1"/>
  <c r="E301" i="1"/>
  <c r="G300" i="1"/>
  <c r="F300" i="1"/>
  <c r="D300" i="1"/>
  <c r="C300" i="1"/>
  <c r="H299" i="1"/>
  <c r="E299" i="1"/>
  <c r="F298" i="1"/>
  <c r="C298" i="1"/>
  <c r="H250" i="1"/>
  <c r="E250" i="1"/>
  <c r="H249" i="1"/>
  <c r="E249" i="1"/>
  <c r="F248" i="1"/>
  <c r="H248" i="1" s="1"/>
  <c r="C248" i="1"/>
  <c r="E248" i="1" s="1"/>
  <c r="H369" i="1" l="1"/>
  <c r="H300" i="1"/>
  <c r="E365" i="1"/>
  <c r="H366" i="1"/>
  <c r="H365" i="1"/>
  <c r="C359" i="1"/>
  <c r="E359" i="1" s="1"/>
  <c r="E300" i="1"/>
  <c r="F359" i="1"/>
  <c r="H359" i="1" s="1"/>
  <c r="H360" i="1"/>
  <c r="H355" i="1"/>
  <c r="H170" i="1" l="1"/>
  <c r="E170" i="1"/>
  <c r="H127" i="1"/>
  <c r="E127" i="1"/>
  <c r="G69" i="1"/>
  <c r="G68" i="1" s="1"/>
  <c r="D69" i="1"/>
  <c r="D68" i="1" s="1"/>
  <c r="D185" i="1"/>
  <c r="E204" i="1"/>
  <c r="H72" i="1"/>
  <c r="E72" i="1"/>
  <c r="G295" i="1"/>
  <c r="D295" i="1"/>
  <c r="H297" i="1"/>
  <c r="E297" i="1"/>
  <c r="E118" i="1" l="1"/>
  <c r="H141" i="1" l="1"/>
  <c r="H140" i="1"/>
  <c r="E141" i="1"/>
  <c r="E140" i="1"/>
  <c r="H149" i="1"/>
  <c r="H148" i="1"/>
  <c r="H147" i="1"/>
  <c r="E149" i="1"/>
  <c r="E148" i="1"/>
  <c r="E147" i="1"/>
  <c r="G78" i="1" l="1"/>
  <c r="F78" i="1"/>
  <c r="G80" i="1"/>
  <c r="F80" i="1"/>
  <c r="H80" i="1" s="1"/>
  <c r="D80" i="1"/>
  <c r="C80" i="1"/>
  <c r="E80" i="1" s="1"/>
  <c r="D78" i="1"/>
  <c r="C78" i="1"/>
  <c r="G185" i="1" l="1"/>
  <c r="H204" i="1"/>
  <c r="E62" i="1" l="1"/>
  <c r="E61" i="1"/>
  <c r="E77" i="1"/>
  <c r="F209" i="1" l="1"/>
  <c r="F208" i="1" s="1"/>
  <c r="H214" i="1"/>
  <c r="H77" i="1" l="1"/>
  <c r="F76" i="1"/>
  <c r="H76" i="1" s="1"/>
  <c r="C76" i="1"/>
  <c r="E76" i="1" s="1"/>
  <c r="F46" i="1"/>
  <c r="C46" i="1"/>
  <c r="F73" i="1" l="1"/>
  <c r="C73" i="1"/>
  <c r="H380" i="1"/>
  <c r="E380" i="1"/>
  <c r="H79" i="1"/>
  <c r="E79" i="1"/>
  <c r="G273" i="1" l="1"/>
  <c r="F273" i="1"/>
  <c r="H213" i="1"/>
  <c r="D209" i="1"/>
  <c r="C209" i="1"/>
  <c r="G376" i="1"/>
  <c r="D376" i="1"/>
  <c r="H333" i="1"/>
  <c r="E333" i="1"/>
  <c r="C273" i="1"/>
  <c r="H273" i="1" l="1"/>
  <c r="E209" i="1"/>
  <c r="F242" i="1"/>
  <c r="C242" i="1"/>
  <c r="C240" i="1"/>
  <c r="E240" i="1" s="1"/>
  <c r="C238" i="1"/>
  <c r="C234" i="1"/>
  <c r="H349" i="1"/>
  <c r="H348" i="1"/>
  <c r="E349" i="1"/>
  <c r="E348" i="1"/>
  <c r="C344" i="1"/>
  <c r="C233" i="1" l="1"/>
  <c r="C343" i="1"/>
  <c r="E242" i="1"/>
  <c r="E309" i="1"/>
  <c r="E308" i="1"/>
  <c r="C307" i="1"/>
  <c r="H192" i="1" l="1"/>
  <c r="E192" i="1"/>
  <c r="H203" i="1"/>
  <c r="H202" i="1"/>
  <c r="E203" i="1"/>
  <c r="E202" i="1"/>
  <c r="G180" i="1"/>
  <c r="D180" i="1"/>
  <c r="H183" i="1"/>
  <c r="H182" i="1"/>
  <c r="E183" i="1"/>
  <c r="E182" i="1"/>
  <c r="H184" i="1"/>
  <c r="E184" i="1"/>
  <c r="G205" i="1"/>
  <c r="F205" i="1"/>
  <c r="D205" i="1"/>
  <c r="C205" i="1"/>
  <c r="G179" i="1" l="1"/>
  <c r="D179" i="1"/>
  <c r="E205" i="1"/>
  <c r="H185" i="1"/>
  <c r="H205" i="1"/>
  <c r="E185" i="1"/>
  <c r="H230" i="1"/>
  <c r="E230" i="1"/>
  <c r="F227" i="1"/>
  <c r="E226" i="1"/>
  <c r="C223" i="1"/>
  <c r="F286" i="1" l="1"/>
  <c r="F285" i="1" s="1"/>
  <c r="H285" i="1" s="1"/>
  <c r="H289" i="1"/>
  <c r="E289" i="1"/>
  <c r="C286" i="1"/>
  <c r="C285" i="1" s="1"/>
  <c r="E285" i="1" s="1"/>
  <c r="H49" i="1"/>
  <c r="E49" i="1"/>
  <c r="H35" i="1"/>
  <c r="E35" i="1"/>
  <c r="H26" i="1"/>
  <c r="E26" i="1"/>
  <c r="H102" i="1"/>
  <c r="E102" i="1"/>
  <c r="D84" i="1"/>
  <c r="H87" i="1"/>
  <c r="E87" i="1"/>
  <c r="E106" i="1"/>
  <c r="E107" i="1"/>
  <c r="H107" i="1"/>
  <c r="H91" i="1"/>
  <c r="E91" i="1"/>
  <c r="G84" i="1"/>
  <c r="C66" i="1" l="1"/>
  <c r="H284" i="1"/>
  <c r="E284" i="1"/>
  <c r="G209" i="1"/>
  <c r="D208" i="1"/>
  <c r="E214" i="1"/>
  <c r="E213" i="1"/>
  <c r="C208" i="1"/>
  <c r="H212" i="1"/>
  <c r="H211" i="1"/>
  <c r="H210" i="1"/>
  <c r="E212" i="1"/>
  <c r="E211" i="1"/>
  <c r="E210" i="1"/>
  <c r="F128" i="1"/>
  <c r="H130" i="1"/>
  <c r="C134" i="1"/>
  <c r="E130" i="1"/>
  <c r="C128" i="1"/>
  <c r="H126" i="1"/>
  <c r="E126" i="1"/>
  <c r="G208" i="1" l="1"/>
  <c r="H209" i="1"/>
  <c r="E208" i="1"/>
  <c r="H208" i="1"/>
  <c r="G157" i="1"/>
  <c r="G151" i="1" s="1"/>
  <c r="D157" i="1"/>
  <c r="D151" i="1" s="1"/>
  <c r="C157" i="1"/>
  <c r="H163" i="1"/>
  <c r="E163" i="1"/>
  <c r="H178" i="1"/>
  <c r="F177" i="1"/>
  <c r="H177" i="1" s="1"/>
  <c r="H176" i="1"/>
  <c r="H175" i="1"/>
  <c r="F174" i="1"/>
  <c r="H174" i="1" s="1"/>
  <c r="H173" i="1"/>
  <c r="H172" i="1"/>
  <c r="F171" i="1"/>
  <c r="H171" i="1" s="1"/>
  <c r="H169" i="1"/>
  <c r="H168" i="1"/>
  <c r="H167" i="1"/>
  <c r="H166" i="1"/>
  <c r="F165" i="1"/>
  <c r="H165" i="1" s="1"/>
  <c r="H162" i="1"/>
  <c r="H161" i="1"/>
  <c r="H160" i="1"/>
  <c r="H159" i="1"/>
  <c r="H158" i="1"/>
  <c r="F157" i="1"/>
  <c r="H156" i="1"/>
  <c r="H155" i="1"/>
  <c r="H154" i="1"/>
  <c r="H153" i="1"/>
  <c r="F152" i="1"/>
  <c r="H152" i="1" s="1"/>
  <c r="E176" i="1"/>
  <c r="E175" i="1"/>
  <c r="E173" i="1"/>
  <c r="E172" i="1"/>
  <c r="E169" i="1"/>
  <c r="E168" i="1"/>
  <c r="E167" i="1"/>
  <c r="E166" i="1"/>
  <c r="E162" i="1"/>
  <c r="E161" i="1"/>
  <c r="E160" i="1"/>
  <c r="E159" i="1"/>
  <c r="E158" i="1"/>
  <c r="E156" i="1"/>
  <c r="E155" i="1"/>
  <c r="E154" i="1"/>
  <c r="E153" i="1"/>
  <c r="C174" i="1"/>
  <c r="E174" i="1" s="1"/>
  <c r="C171" i="1"/>
  <c r="E171" i="1" s="1"/>
  <c r="C165" i="1"/>
  <c r="E165" i="1" s="1"/>
  <c r="C152" i="1"/>
  <c r="H402" i="1"/>
  <c r="H401" i="1"/>
  <c r="H400" i="1"/>
  <c r="E402" i="1"/>
  <c r="E401" i="1"/>
  <c r="E400" i="1"/>
  <c r="H21" i="1"/>
  <c r="H20" i="1"/>
  <c r="F19" i="1"/>
  <c r="H19" i="1" s="1"/>
  <c r="H18" i="1"/>
  <c r="H17" i="1"/>
  <c r="H16" i="1"/>
  <c r="H15" i="1"/>
  <c r="F14" i="1"/>
  <c r="E21" i="1"/>
  <c r="E20" i="1"/>
  <c r="E18" i="1"/>
  <c r="E17" i="1"/>
  <c r="E16" i="1"/>
  <c r="E15" i="1"/>
  <c r="C19" i="1"/>
  <c r="E19" i="1" s="1"/>
  <c r="C14" i="1"/>
  <c r="F151" i="1" l="1"/>
  <c r="H151" i="1" s="1"/>
  <c r="E157" i="1"/>
  <c r="H157" i="1"/>
  <c r="C151" i="1"/>
  <c r="C13" i="1"/>
  <c r="E13" i="1" s="1"/>
  <c r="F13" i="1"/>
  <c r="H13" i="1" s="1"/>
  <c r="E14" i="1"/>
  <c r="H14" i="1"/>
  <c r="D223" i="1"/>
  <c r="H225" i="1"/>
  <c r="E225" i="1"/>
  <c r="H389" i="1"/>
  <c r="E389" i="1"/>
  <c r="D119" i="1"/>
  <c r="C119" i="1"/>
  <c r="D117" i="1"/>
  <c r="C117" i="1"/>
  <c r="F33" i="1"/>
  <c r="C33" i="1"/>
  <c r="H34" i="1"/>
  <c r="E34" i="1"/>
  <c r="E40" i="1"/>
  <c r="G24" i="1"/>
  <c r="D24" i="1"/>
  <c r="H25" i="1"/>
  <c r="E117" i="1" l="1"/>
  <c r="E96" i="1"/>
  <c r="E88" i="1"/>
  <c r="H36" i="1" l="1"/>
  <c r="G33" i="1"/>
  <c r="D33" i="1"/>
  <c r="E36" i="1"/>
  <c r="H231" i="1" l="1"/>
  <c r="E231" i="1"/>
  <c r="H207" i="1" l="1"/>
  <c r="H206" i="1"/>
  <c r="H201" i="1"/>
  <c r="H200" i="1"/>
  <c r="H199" i="1"/>
  <c r="H198" i="1"/>
  <c r="H197" i="1"/>
  <c r="H196" i="1"/>
  <c r="E207" i="1"/>
  <c r="E206" i="1"/>
  <c r="E201" i="1"/>
  <c r="E200" i="1"/>
  <c r="E199" i="1"/>
  <c r="E198" i="1"/>
  <c r="E197" i="1"/>
  <c r="E196" i="1"/>
  <c r="F376" i="1" l="1"/>
  <c r="C376" i="1"/>
  <c r="H229" i="1"/>
  <c r="E229" i="1"/>
  <c r="F180" i="1"/>
  <c r="F179" i="1" s="1"/>
  <c r="C180" i="1"/>
  <c r="C179" i="1" s="1"/>
  <c r="H145" i="1" l="1"/>
  <c r="E145" i="1"/>
  <c r="F60" i="1"/>
  <c r="C60" i="1"/>
  <c r="H179" i="1"/>
  <c r="H106" i="1"/>
  <c r="H295" i="1" l="1"/>
  <c r="H296" i="1"/>
  <c r="E296" i="1"/>
  <c r="M403" i="1" l="1"/>
  <c r="L403" i="1"/>
  <c r="K403" i="1"/>
  <c r="H398" i="1" l="1"/>
  <c r="E398" i="1"/>
  <c r="H394" i="1"/>
  <c r="E394" i="1"/>
  <c r="G100" i="1" l="1"/>
  <c r="G99" i="1" s="1"/>
  <c r="F100" i="1"/>
  <c r="D100" i="1"/>
  <c r="D99" i="1" s="1"/>
  <c r="C100" i="1"/>
  <c r="H101" i="1"/>
  <c r="E101" i="1"/>
  <c r="D83" i="1"/>
  <c r="H86" i="1"/>
  <c r="E86" i="1"/>
  <c r="H85" i="1"/>
  <c r="E85" i="1"/>
  <c r="H39" i="1"/>
  <c r="E39" i="1"/>
  <c r="H37" i="1"/>
  <c r="E37" i="1"/>
  <c r="E38" i="1"/>
  <c r="H38" i="1"/>
  <c r="D82" i="1" l="1"/>
  <c r="H287" i="1"/>
  <c r="E287" i="1"/>
  <c r="H283" i="1" l="1"/>
  <c r="H282" i="1"/>
  <c r="H281" i="1"/>
  <c r="H280" i="1"/>
  <c r="H279" i="1"/>
  <c r="H278" i="1"/>
  <c r="H277" i="1"/>
  <c r="E283" i="1"/>
  <c r="E282" i="1"/>
  <c r="E281" i="1"/>
  <c r="E280" i="1"/>
  <c r="E279" i="1"/>
  <c r="E278" i="1"/>
  <c r="E277" i="1"/>
  <c r="F275" i="1"/>
  <c r="H275" i="1" s="1"/>
  <c r="E276" i="1"/>
  <c r="H276" i="1" l="1"/>
  <c r="C275" i="1"/>
  <c r="E275" i="1" l="1"/>
  <c r="C272" i="1"/>
  <c r="H335" i="1"/>
  <c r="H334" i="1"/>
  <c r="E335" i="1"/>
  <c r="E334" i="1"/>
  <c r="H342" i="1" l="1"/>
  <c r="H341" i="1"/>
  <c r="H340" i="1"/>
  <c r="H338" i="1"/>
  <c r="H332" i="1"/>
  <c r="H331" i="1"/>
  <c r="H330" i="1"/>
  <c r="H327" i="1"/>
  <c r="H326" i="1"/>
  <c r="H325" i="1"/>
  <c r="H324" i="1"/>
  <c r="H323" i="1"/>
  <c r="H322" i="1"/>
  <c r="H318" i="1"/>
  <c r="H317" i="1"/>
  <c r="H316" i="1"/>
  <c r="H315" i="1"/>
  <c r="H314" i="1"/>
  <c r="H313" i="1"/>
  <c r="F337" i="1"/>
  <c r="H337" i="1" s="1"/>
  <c r="H329" i="1"/>
  <c r="F321" i="1"/>
  <c r="H321" i="1" s="1"/>
  <c r="H312" i="1"/>
  <c r="E342" i="1"/>
  <c r="E341" i="1"/>
  <c r="E340" i="1"/>
  <c r="E338" i="1"/>
  <c r="E332" i="1"/>
  <c r="E331" i="1"/>
  <c r="E330" i="1"/>
  <c r="E327" i="1"/>
  <c r="E326" i="1"/>
  <c r="E325" i="1"/>
  <c r="E324" i="1"/>
  <c r="E323" i="1"/>
  <c r="E322" i="1"/>
  <c r="E318" i="1"/>
  <c r="E317" i="1"/>
  <c r="E316" i="1"/>
  <c r="E315" i="1"/>
  <c r="E314" i="1"/>
  <c r="E313" i="1"/>
  <c r="C339" i="1"/>
  <c r="E339" i="1" s="1"/>
  <c r="F339" i="1" s="1"/>
  <c r="H339" i="1" s="1"/>
  <c r="C337" i="1"/>
  <c r="E337" i="1" s="1"/>
  <c r="E329" i="1"/>
  <c r="C321" i="1"/>
  <c r="E321" i="1" s="1"/>
  <c r="D312" i="1"/>
  <c r="D311" i="1" s="1"/>
  <c r="F311" i="1" l="1"/>
  <c r="H311" i="1" s="1"/>
  <c r="E312" i="1"/>
  <c r="C311" i="1"/>
  <c r="E311" i="1" s="1"/>
  <c r="E189" i="1" l="1"/>
  <c r="E188" i="1" l="1"/>
  <c r="E187" i="1"/>
  <c r="E186" i="1"/>
  <c r="H288" i="1"/>
  <c r="E288" i="1"/>
  <c r="H271" i="1"/>
  <c r="F270" i="1"/>
  <c r="H270" i="1" s="1"/>
  <c r="E271" i="1"/>
  <c r="C270" i="1"/>
  <c r="E270" i="1" s="1"/>
  <c r="H75" i="1" l="1"/>
  <c r="E75" i="1"/>
  <c r="G74" i="1"/>
  <c r="D74" i="1"/>
  <c r="D134" i="1"/>
  <c r="H346" i="1" l="1"/>
  <c r="H345" i="1"/>
  <c r="E345" i="1"/>
  <c r="H347" i="1"/>
  <c r="E347" i="1"/>
  <c r="E344" i="1" l="1"/>
  <c r="F344" i="1" s="1"/>
  <c r="H69" i="1"/>
  <c r="E69" i="1"/>
  <c r="H40" i="1"/>
  <c r="F343" i="1" l="1"/>
  <c r="H343" i="1" s="1"/>
  <c r="H344" i="1"/>
  <c r="H94" i="1"/>
  <c r="E94" i="1"/>
  <c r="H78" i="1" l="1"/>
  <c r="G46" i="1"/>
  <c r="H93" i="1"/>
  <c r="E93" i="1"/>
  <c r="H71" i="1"/>
  <c r="E71" i="1"/>
  <c r="E48" i="1" l="1"/>
  <c r="H48" i="1"/>
  <c r="G302" i="1"/>
  <c r="G298" i="1" s="1"/>
  <c r="H298" i="1" s="1"/>
  <c r="D302" i="1"/>
  <c r="D298" i="1" s="1"/>
  <c r="E298" i="1" s="1"/>
  <c r="H56" i="1"/>
  <c r="E56" i="1"/>
  <c r="H81" i="1" l="1"/>
  <c r="E81" i="1"/>
  <c r="E78" i="1"/>
  <c r="H74" i="1"/>
  <c r="E74" i="1"/>
  <c r="G73" i="1"/>
  <c r="G57" i="1" s="1"/>
  <c r="D73" i="1"/>
  <c r="D57" i="1" s="1"/>
  <c r="H70" i="1"/>
  <c r="H68" i="1" s="1"/>
  <c r="E70" i="1"/>
  <c r="F68" i="1"/>
  <c r="C68" i="1"/>
  <c r="E73" i="1" l="1"/>
  <c r="H73" i="1"/>
  <c r="E68" i="1"/>
  <c r="H30" i="1" l="1"/>
  <c r="E30" i="1"/>
  <c r="E381" i="1" l="1"/>
  <c r="H27" i="1"/>
  <c r="E27" i="1"/>
  <c r="H399" i="1" l="1"/>
  <c r="H397" i="1"/>
  <c r="H396" i="1"/>
  <c r="H395" i="1"/>
  <c r="H393" i="1"/>
  <c r="H392" i="1"/>
  <c r="H390" i="1"/>
  <c r="H388" i="1"/>
  <c r="H387" i="1"/>
  <c r="H386" i="1"/>
  <c r="H385" i="1"/>
  <c r="H384" i="1"/>
  <c r="H383" i="1"/>
  <c r="H382" i="1"/>
  <c r="H381" i="1"/>
  <c r="H379" i="1"/>
  <c r="H378" i="1"/>
  <c r="G375" i="1"/>
  <c r="G374" i="1" s="1"/>
  <c r="H310" i="1"/>
  <c r="F307" i="1"/>
  <c r="H307" i="1" s="1"/>
  <c r="H306" i="1"/>
  <c r="F305" i="1"/>
  <c r="H305" i="1" s="1"/>
  <c r="H304" i="1"/>
  <c r="F303" i="1"/>
  <c r="H303" i="1" s="1"/>
  <c r="H293" i="1"/>
  <c r="F292" i="1"/>
  <c r="H292" i="1" s="1"/>
  <c r="H291" i="1"/>
  <c r="F290" i="1"/>
  <c r="H290" i="1" s="1"/>
  <c r="H286" i="1"/>
  <c r="H274" i="1"/>
  <c r="H269" i="1"/>
  <c r="F268" i="1"/>
  <c r="H268" i="1" s="1"/>
  <c r="H267" i="1"/>
  <c r="H266" i="1"/>
  <c r="F265" i="1"/>
  <c r="H262" i="1"/>
  <c r="F261" i="1"/>
  <c r="H261" i="1" s="1"/>
  <c r="H260" i="1"/>
  <c r="F259" i="1"/>
  <c r="H259" i="1" s="1"/>
  <c r="H258" i="1"/>
  <c r="F257" i="1"/>
  <c r="H257" i="1" s="1"/>
  <c r="G256" i="1"/>
  <c r="G255" i="1" s="1"/>
  <c r="F256" i="1"/>
  <c r="H254" i="1"/>
  <c r="H253" i="1"/>
  <c r="H252" i="1"/>
  <c r="F251" i="1"/>
  <c r="H247" i="1"/>
  <c r="F246" i="1"/>
  <c r="H243" i="1"/>
  <c r="H242" i="1" s="1"/>
  <c r="H241" i="1"/>
  <c r="H239" i="1"/>
  <c r="F238" i="1"/>
  <c r="H238" i="1" s="1"/>
  <c r="H237" i="1"/>
  <c r="H236" i="1"/>
  <c r="H235" i="1"/>
  <c r="H228" i="1"/>
  <c r="H227" i="1"/>
  <c r="H224" i="1"/>
  <c r="F223" i="1"/>
  <c r="H223" i="1" s="1"/>
  <c r="H222" i="1"/>
  <c r="H221" i="1"/>
  <c r="F220" i="1"/>
  <c r="H220" i="1" s="1"/>
  <c r="H219" i="1"/>
  <c r="F218" i="1"/>
  <c r="H218" i="1" s="1"/>
  <c r="H217" i="1"/>
  <c r="F216" i="1"/>
  <c r="G215" i="1"/>
  <c r="H195" i="1"/>
  <c r="H193" i="1"/>
  <c r="H190" i="1"/>
  <c r="H188" i="1"/>
  <c r="H187" i="1"/>
  <c r="H186" i="1"/>
  <c r="H139" i="1"/>
  <c r="H136" i="1"/>
  <c r="H135" i="1"/>
  <c r="F134" i="1"/>
  <c r="H134" i="1" s="1"/>
  <c r="H133" i="1"/>
  <c r="F132" i="1"/>
  <c r="H131" i="1"/>
  <c r="H129" i="1"/>
  <c r="G128" i="1"/>
  <c r="G123" i="1" s="1"/>
  <c r="H125" i="1"/>
  <c r="H124" i="1"/>
  <c r="H116" i="1"/>
  <c r="F115" i="1"/>
  <c r="H115" i="1" s="1"/>
  <c r="H114" i="1"/>
  <c r="H113" i="1"/>
  <c r="F112" i="1"/>
  <c r="H112" i="1" s="1"/>
  <c r="H111" i="1"/>
  <c r="F110" i="1"/>
  <c r="H110" i="1" s="1"/>
  <c r="H105" i="1"/>
  <c r="H104" i="1"/>
  <c r="H103" i="1"/>
  <c r="H100" i="1"/>
  <c r="H98" i="1"/>
  <c r="H97" i="1"/>
  <c r="H95" i="1"/>
  <c r="H92" i="1"/>
  <c r="H90" i="1"/>
  <c r="F89" i="1"/>
  <c r="F84" i="1" s="1"/>
  <c r="G83" i="1"/>
  <c r="H67" i="1"/>
  <c r="F66" i="1"/>
  <c r="H66" i="1" s="1"/>
  <c r="H65" i="1"/>
  <c r="F64" i="1"/>
  <c r="H64" i="1" s="1"/>
  <c r="H60" i="1"/>
  <c r="F59" i="1"/>
  <c r="H59" i="1" s="1"/>
  <c r="H55" i="1"/>
  <c r="F54" i="1"/>
  <c r="H54" i="1" s="1"/>
  <c r="H53" i="1"/>
  <c r="H51" i="1"/>
  <c r="G50" i="1"/>
  <c r="G45" i="1" s="1"/>
  <c r="F50" i="1"/>
  <c r="F45" i="1" s="1"/>
  <c r="H47" i="1"/>
  <c r="H44" i="1"/>
  <c r="H43" i="1"/>
  <c r="H42" i="1"/>
  <c r="H41" i="1"/>
  <c r="G31" i="1"/>
  <c r="F31" i="1"/>
  <c r="G23" i="1"/>
  <c r="F24" i="1"/>
  <c r="E399" i="1"/>
  <c r="E397" i="1"/>
  <c r="E396" i="1"/>
  <c r="E395" i="1"/>
  <c r="E393" i="1"/>
  <c r="E392" i="1"/>
  <c r="E390" i="1"/>
  <c r="E388" i="1"/>
  <c r="E387" i="1"/>
  <c r="E386" i="1"/>
  <c r="E385" i="1"/>
  <c r="E384" i="1"/>
  <c r="E383" i="1"/>
  <c r="E382" i="1"/>
  <c r="E379" i="1"/>
  <c r="E378" i="1"/>
  <c r="D375" i="1"/>
  <c r="D374" i="1" s="1"/>
  <c r="E310" i="1"/>
  <c r="E307" i="1"/>
  <c r="E306" i="1"/>
  <c r="C305" i="1"/>
  <c r="E305" i="1" s="1"/>
  <c r="E304" i="1"/>
  <c r="C303" i="1"/>
  <c r="E303" i="1" s="1"/>
  <c r="E293" i="1"/>
  <c r="C292" i="1"/>
  <c r="E292" i="1" s="1"/>
  <c r="E291" i="1"/>
  <c r="C290" i="1"/>
  <c r="E290" i="1" s="1"/>
  <c r="E286" i="1"/>
  <c r="E274" i="1"/>
  <c r="D273" i="1"/>
  <c r="D272" i="1" s="1"/>
  <c r="E269" i="1"/>
  <c r="C268" i="1"/>
  <c r="E268" i="1" s="1"/>
  <c r="E267" i="1"/>
  <c r="E266" i="1"/>
  <c r="C265" i="1"/>
  <c r="E262" i="1"/>
  <c r="C261" i="1"/>
  <c r="E261" i="1" s="1"/>
  <c r="E260" i="1"/>
  <c r="C259" i="1"/>
  <c r="E259" i="1" s="1"/>
  <c r="E258" i="1"/>
  <c r="C257" i="1"/>
  <c r="E257" i="1" s="1"/>
  <c r="D256" i="1"/>
  <c r="D255" i="1" s="1"/>
  <c r="C256" i="1"/>
  <c r="E254" i="1"/>
  <c r="E253" i="1"/>
  <c r="E252" i="1"/>
  <c r="C251" i="1"/>
  <c r="E247" i="1"/>
  <c r="C246" i="1"/>
  <c r="E243" i="1"/>
  <c r="E239" i="1"/>
  <c r="E238" i="1"/>
  <c r="E237" i="1"/>
  <c r="E236" i="1"/>
  <c r="E235" i="1"/>
  <c r="E228" i="1"/>
  <c r="E227" i="1"/>
  <c r="E224" i="1"/>
  <c r="E223" i="1"/>
  <c r="E222" i="1"/>
  <c r="E221" i="1"/>
  <c r="C220" i="1"/>
  <c r="E220" i="1" s="1"/>
  <c r="E219" i="1"/>
  <c r="C218" i="1"/>
  <c r="E218" i="1" s="1"/>
  <c r="E217" i="1"/>
  <c r="C216" i="1"/>
  <c r="D215" i="1"/>
  <c r="E195" i="1"/>
  <c r="E193" i="1"/>
  <c r="E190" i="1"/>
  <c r="E178" i="1"/>
  <c r="C177" i="1"/>
  <c r="E177" i="1" s="1"/>
  <c r="E152" i="1"/>
  <c r="E139" i="1"/>
  <c r="E138" i="1"/>
  <c r="H138" i="1" s="1"/>
  <c r="E136" i="1"/>
  <c r="E135" i="1"/>
  <c r="E133" i="1"/>
  <c r="C132" i="1"/>
  <c r="E131" i="1"/>
  <c r="E129" i="1"/>
  <c r="D128" i="1"/>
  <c r="D123" i="1" s="1"/>
  <c r="E125" i="1"/>
  <c r="E124" i="1"/>
  <c r="E116" i="1"/>
  <c r="C115" i="1"/>
  <c r="E115" i="1" s="1"/>
  <c r="E114" i="1"/>
  <c r="E113" i="1"/>
  <c r="C112" i="1"/>
  <c r="E112" i="1" s="1"/>
  <c r="E111" i="1"/>
  <c r="C110" i="1"/>
  <c r="E110" i="1" s="1"/>
  <c r="E105" i="1"/>
  <c r="E104" i="1"/>
  <c r="E103" i="1"/>
  <c r="E100" i="1"/>
  <c r="E98" i="1"/>
  <c r="E97" i="1"/>
  <c r="E95" i="1"/>
  <c r="E92" i="1"/>
  <c r="E90" i="1"/>
  <c r="C89" i="1"/>
  <c r="C84" i="1" s="1"/>
  <c r="E67" i="1"/>
  <c r="E66" i="1"/>
  <c r="E65" i="1"/>
  <c r="C64" i="1"/>
  <c r="E64" i="1" s="1"/>
  <c r="E60" i="1"/>
  <c r="C59" i="1"/>
  <c r="E59" i="1" s="1"/>
  <c r="E55" i="1"/>
  <c r="C54" i="1"/>
  <c r="E54" i="1" s="1"/>
  <c r="E53" i="1"/>
  <c r="E51" i="1"/>
  <c r="D50" i="1"/>
  <c r="D45" i="1" s="1"/>
  <c r="C50" i="1"/>
  <c r="E47" i="1"/>
  <c r="E46" i="1"/>
  <c r="E44" i="1"/>
  <c r="E43" i="1"/>
  <c r="E42" i="1"/>
  <c r="E41" i="1"/>
  <c r="D31" i="1"/>
  <c r="C31" i="1"/>
  <c r="D23" i="1"/>
  <c r="C24" i="1"/>
  <c r="E251" i="1" l="1"/>
  <c r="H132" i="1"/>
  <c r="F123" i="1"/>
  <c r="E132" i="1"/>
  <c r="C123" i="1"/>
  <c r="E123" i="1" s="1"/>
  <c r="F255" i="1"/>
  <c r="H255" i="1" s="1"/>
  <c r="E216" i="1"/>
  <c r="C215" i="1"/>
  <c r="H216" i="1"/>
  <c r="F215" i="1"/>
  <c r="H215" i="1" s="1"/>
  <c r="H246" i="1"/>
  <c r="F245" i="1"/>
  <c r="F244" i="1" s="1"/>
  <c r="H244" i="1" s="1"/>
  <c r="H146" i="1"/>
  <c r="E146" i="1"/>
  <c r="C143" i="1"/>
  <c r="E143" i="1" s="1"/>
  <c r="D263" i="1"/>
  <c r="E246" i="1"/>
  <c r="C245" i="1"/>
  <c r="C244" i="1" s="1"/>
  <c r="H251" i="1"/>
  <c r="E265" i="1"/>
  <c r="C264" i="1"/>
  <c r="H265" i="1"/>
  <c r="F264" i="1"/>
  <c r="H46" i="1"/>
  <c r="H45" i="1"/>
  <c r="E181" i="1"/>
  <c r="H181" i="1"/>
  <c r="H89" i="1"/>
  <c r="H84" i="1"/>
  <c r="E89" i="1"/>
  <c r="E84" i="1"/>
  <c r="D22" i="1"/>
  <c r="D373" i="1" s="1"/>
  <c r="G22" i="1"/>
  <c r="G82" i="1"/>
  <c r="F63" i="1"/>
  <c r="F375" i="1"/>
  <c r="H375" i="1" s="1"/>
  <c r="F58" i="1"/>
  <c r="E128" i="1"/>
  <c r="H50" i="1"/>
  <c r="H128" i="1"/>
  <c r="F109" i="1"/>
  <c r="H109" i="1" s="1"/>
  <c r="E273" i="1"/>
  <c r="H256" i="1"/>
  <c r="C23" i="1"/>
  <c r="E24" i="1"/>
  <c r="C45" i="1"/>
  <c r="E45" i="1" s="1"/>
  <c r="F23" i="1"/>
  <c r="H24" i="1"/>
  <c r="H33" i="1"/>
  <c r="H31" i="1" s="1"/>
  <c r="E179" i="1"/>
  <c r="F234" i="1"/>
  <c r="F233" i="1" s="1"/>
  <c r="E234" i="1"/>
  <c r="C302" i="1"/>
  <c r="E302" i="1" s="1"/>
  <c r="F302" i="1"/>
  <c r="H302" i="1" s="1"/>
  <c r="H123" i="1"/>
  <c r="E256" i="1"/>
  <c r="F99" i="1"/>
  <c r="H99" i="1" s="1"/>
  <c r="C255" i="1"/>
  <c r="E255" i="1" s="1"/>
  <c r="E151" i="1"/>
  <c r="E134" i="1"/>
  <c r="C109" i="1"/>
  <c r="E109" i="1" s="1"/>
  <c r="C99" i="1"/>
  <c r="C58" i="1"/>
  <c r="C63" i="1"/>
  <c r="E50" i="1"/>
  <c r="E33" i="1"/>
  <c r="E31" i="1" s="1"/>
  <c r="C57" i="1" l="1"/>
  <c r="E57" i="1" s="1"/>
  <c r="F57" i="1"/>
  <c r="H57" i="1" s="1"/>
  <c r="E99" i="1"/>
  <c r="E272" i="1"/>
  <c r="G272" i="1"/>
  <c r="G263" i="1" s="1"/>
  <c r="G373" i="1" s="1"/>
  <c r="E144" i="1"/>
  <c r="E215" i="1"/>
  <c r="H264" i="1"/>
  <c r="E264" i="1"/>
  <c r="D403" i="1"/>
  <c r="H180" i="1"/>
  <c r="H63" i="1"/>
  <c r="E63" i="1"/>
  <c r="E58" i="1"/>
  <c r="H23" i="1"/>
  <c r="F22" i="1"/>
  <c r="E23" i="1"/>
  <c r="C22" i="1"/>
  <c r="H58" i="1"/>
  <c r="C137" i="1"/>
  <c r="E137" i="1" s="1"/>
  <c r="H376" i="1"/>
  <c r="F374" i="1"/>
  <c r="H374" i="1" s="1"/>
  <c r="H245" i="1"/>
  <c r="C83" i="1"/>
  <c r="E83" i="1" s="1"/>
  <c r="F83" i="1"/>
  <c r="F82" i="1" s="1"/>
  <c r="E245" i="1"/>
  <c r="E244" i="1"/>
  <c r="E180" i="1"/>
  <c r="H234" i="1"/>
  <c r="H233" i="1"/>
  <c r="E233" i="1"/>
  <c r="E376" i="1"/>
  <c r="C375" i="1"/>
  <c r="H144" i="1" l="1"/>
  <c r="F143" i="1"/>
  <c r="G403" i="1"/>
  <c r="C82" i="1"/>
  <c r="E82" i="1" s="1"/>
  <c r="F272" i="1"/>
  <c r="E22" i="1"/>
  <c r="H22" i="1"/>
  <c r="H83" i="1"/>
  <c r="H82" i="1"/>
  <c r="E375" i="1"/>
  <c r="C374" i="1"/>
  <c r="E374" i="1" s="1"/>
  <c r="H143" i="1" l="1"/>
  <c r="F137" i="1"/>
  <c r="H137" i="1" s="1"/>
  <c r="H272" i="1"/>
  <c r="H263" i="1" s="1"/>
  <c r="F263" i="1"/>
  <c r="F373" i="1" l="1"/>
  <c r="H373" i="1"/>
  <c r="H403" i="1" s="1"/>
  <c r="E357" i="1"/>
  <c r="E354" i="1"/>
  <c r="F403" i="1" l="1"/>
  <c r="E29" i="1"/>
  <c r="H29" i="1" s="1"/>
  <c r="H357" i="1" l="1"/>
  <c r="H354" i="1"/>
  <c r="E28" i="1"/>
  <c r="H28" i="1" s="1"/>
  <c r="E25" i="1"/>
  <c r="E346" i="1" l="1"/>
  <c r="E343" i="1"/>
  <c r="E295" i="1"/>
  <c r="E263" i="1" s="1"/>
  <c r="C263" i="1"/>
  <c r="C373" i="1" s="1"/>
  <c r="C403" i="1" s="1"/>
  <c r="E373" i="1" l="1"/>
  <c r="E403" i="1" s="1"/>
</calcChain>
</file>

<file path=xl/sharedStrings.xml><?xml version="1.0" encoding="utf-8"?>
<sst xmlns="http://schemas.openxmlformats.org/spreadsheetml/2006/main" count="757" uniqueCount="718">
  <si>
    <t>целевая статья</t>
  </si>
  <si>
    <t>Наименование</t>
  </si>
  <si>
    <t>Расходы на обеспечение деятельности (оказание услуг, выполнение работ) муниципальных учреждений</t>
  </si>
  <si>
    <t>Создание условий для отдыха, оздоровления, занятости детей и подростков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</si>
  <si>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</si>
  <si>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</si>
  <si>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Проведение мероприятий для детей и молодежи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</si>
  <si>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</si>
  <si>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</si>
  <si>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социализации пожилых людей в обществе</t>
  </si>
  <si>
    <t>Мероприятия по оценке недвижимости, признании прав в отношении муниципального имущества</t>
  </si>
  <si>
    <t>02 0 00 00000</t>
  </si>
  <si>
    <t>02 1 00 00000</t>
  </si>
  <si>
    <t>02 1 01 70010</t>
  </si>
  <si>
    <t>02 1 01 93070</t>
  </si>
  <si>
    <t>02 2 00 00000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</si>
  <si>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</si>
  <si>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</si>
  <si>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</si>
  <si>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</si>
  <si>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</si>
  <si>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</si>
  <si>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</si>
  <si>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</si>
  <si>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</si>
  <si>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</si>
  <si>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</si>
  <si>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</si>
  <si>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</si>
  <si>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</si>
  <si>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03 3 00 00000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</si>
  <si>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</si>
  <si>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</si>
  <si>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</si>
  <si>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</si>
  <si>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</si>
  <si>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</si>
  <si>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</si>
  <si>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</si>
  <si>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</si>
  <si>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</si>
  <si>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</si>
  <si>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</si>
  <si>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</si>
  <si>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</si>
  <si>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</si>
  <si>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</si>
  <si>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</si>
  <si>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</si>
  <si>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</si>
  <si>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</si>
  <si>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15 0 00 00000</t>
  </si>
  <si>
    <t>Основное мероприятие: "Финансовая поддержка субъектов малого и среднего предпринимательства"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</si>
  <si>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</si>
  <si>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</si>
  <si>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</si>
  <si>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</si>
  <si>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</si>
  <si>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</si>
  <si>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</si>
  <si>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</si>
  <si>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</si>
  <si>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</si>
  <si>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</si>
  <si>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</si>
  <si>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</si>
  <si>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</si>
  <si>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</si>
  <si>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</si>
  <si>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</si>
  <si>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</si>
  <si>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</si>
  <si>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</si>
  <si>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</si>
  <si>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</si>
  <si>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</si>
  <si>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</si>
  <si>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</si>
  <si>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</si>
  <si>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</si>
  <si>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</si>
  <si>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</si>
  <si>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</si>
  <si>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</si>
  <si>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</si>
  <si>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</si>
  <si>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</si>
  <si>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</si>
  <si>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</si>
  <si>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</si>
  <si>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Непрограммные мероприятия</t>
  </si>
  <si>
    <t>99 9 99 59300</t>
  </si>
  <si>
    <t>99 9 99 93100</t>
  </si>
  <si>
    <t>99 9 99 51200</t>
  </si>
  <si>
    <t>99 9 99 93040</t>
  </si>
  <si>
    <t>99 9 99 93120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</si>
  <si>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</si>
  <si>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</si>
  <si>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</si>
  <si>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</si>
  <si>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</si>
  <si>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</si>
  <si>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ХОЗУ</t>
  </si>
  <si>
    <t>ФУ</t>
  </si>
  <si>
    <t>адм 0104</t>
  </si>
  <si>
    <t>адм 0113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</si>
  <si>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</si>
  <si>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</si>
  <si>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</si>
  <si>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</si>
  <si>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</si>
  <si>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</si>
  <si>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</si>
  <si>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Участие в краевом совещании по итогам работы предприятий агропромышленного комплекса Приморского края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</si>
  <si>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</si>
  <si>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</si>
  <si>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</si>
  <si>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Содержание автомобильных дорог</t>
  </si>
  <si>
    <t>Капитальный ремонт и ремонт автомобильных дорог общего пользования населенных пунктов за счет средств краевого бюджета</t>
  </si>
  <si>
    <t>Отдельное мероприятие "Проектирование и строительство автомобильных дорог общего пользования"</t>
  </si>
  <si>
    <t>Отдельное мероприятие "Приобретение дорожной техники, оборудования (приборов и устройств)"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</si>
  <si>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</si>
  <si>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</si>
  <si>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Проведение выборов и референдумов</t>
  </si>
  <si>
    <t>07  0 01 00000</t>
  </si>
  <si>
    <t>07 0 02 00000</t>
  </si>
  <si>
    <t>07 0 03 00000</t>
  </si>
  <si>
    <t>07 0 04 00000</t>
  </si>
  <si>
    <t>07 0 05 00000</t>
  </si>
  <si>
    <t>07 0 05 20490</t>
  </si>
  <si>
    <t>07 0 06 00000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</si>
  <si>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</si>
  <si>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</si>
  <si>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Отдельное мероприятие «Обеспечение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инфраструктурой»</t>
  </si>
  <si>
    <t>03 4 00 00000</t>
  </si>
  <si>
    <t>Отдельное мероприятие «Мероприятия по разработке проектов сноса аварийных многоквартирных жилых домов, признанных таковыми после 01.01.2012 года»</t>
  </si>
  <si>
    <t>Разработка проектов сноса аварийных  многоквартирных домов</t>
  </si>
  <si>
    <t>Отдельное мероприятие «Мероприятия по сносу аварийных многоквартирных жилых домов, признанных таковыми после 01.01.2012 года»</t>
  </si>
  <si>
    <t>Мероприятия по сносу аварийных многоквартирных жилых домов</t>
  </si>
  <si>
    <t>16 0 00 00000</t>
  </si>
  <si>
    <t>16 0 01 00000</t>
  </si>
  <si>
    <t>16 0 01 20440</t>
  </si>
  <si>
    <t>16 0 02 00000</t>
  </si>
  <si>
    <t>Погашение просроченной кредиторской задолженности</t>
  </si>
  <si>
    <t>08 0 01 00000</t>
  </si>
  <si>
    <t>Отдельное мероприятие  "Развитие юнармейского движения"</t>
  </si>
  <si>
    <t>13 0 03 00000</t>
  </si>
  <si>
    <t>11 0 01 00000</t>
  </si>
  <si>
    <t>11 0 02 00000</t>
  </si>
  <si>
    <t>11 0 02 70010</t>
  </si>
  <si>
    <t>Мероприятия по разработке проекта зон охраны объекта культурного наследия и историко-культурной экспертизы проекта</t>
  </si>
  <si>
    <t>04 3 02 20560</t>
  </si>
  <si>
    <t>10 0 01 00000</t>
  </si>
  <si>
    <t>10 0 01 20360</t>
  </si>
  <si>
    <t>10 0 02 00000</t>
  </si>
  <si>
    <t>10 0 02 20300</t>
  </si>
  <si>
    <t>10 0 03 00000</t>
  </si>
  <si>
    <t>10 0 03 40050</t>
  </si>
  <si>
    <t>10 0 04 00000</t>
  </si>
  <si>
    <t>10 0 04 20370</t>
  </si>
  <si>
    <t>10 0 05 00000</t>
  </si>
  <si>
    <t>10 0 05 20380</t>
  </si>
  <si>
    <t>05 0 01 00000</t>
  </si>
  <si>
    <t>05 0 02 00000</t>
  </si>
  <si>
    <t>05 0 03 00000</t>
  </si>
  <si>
    <t>05 0 04 00000</t>
  </si>
  <si>
    <t xml:space="preserve"> краевой, федеральный бюджет </t>
  </si>
  <si>
    <t xml:space="preserve">всего </t>
  </si>
  <si>
    <t xml:space="preserve">Расходы на обеспечение деятельности (оказание услуг, выполнение работ) муниципальных учреждений </t>
  </si>
  <si>
    <t>Капитальный ремонт и ремонт автомобильных дорог общего пользования населенных пунктов</t>
  </si>
  <si>
    <t xml:space="preserve"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</si>
  <si>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</si>
  <si>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>02 0 01 00000</t>
  </si>
  <si>
    <t>02 0 01 70010</t>
  </si>
  <si>
    <t>04 0 01 00000</t>
  </si>
  <si>
    <t>04 0 01 70010</t>
  </si>
  <si>
    <t>06 0 01 00000</t>
  </si>
  <si>
    <t>06 0 01 20110</t>
  </si>
  <si>
    <t>06 1 01 00000</t>
  </si>
  <si>
    <t>13 0 01 20170</t>
  </si>
  <si>
    <t>15 0 01 00000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</si>
  <si>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</si>
  <si>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02 2 01 50970</t>
  </si>
  <si>
    <t>04 2 01 92540</t>
  </si>
  <si>
    <t>99 9 99 93130</t>
  </si>
  <si>
    <t>Субсидии бюджетам муниципальных образований Приморского края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</si>
  <si>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</si>
  <si>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Расходы бюджетам муниципальных образований Приморского края на капитальный  ремонт зданий муниципальных общеобразовательных учреждений</t>
  </si>
  <si>
    <t>02 2 01 92340</t>
  </si>
  <si>
    <t>Расходы на капитальный ремонт зданий муниципальных общеобразовательных учреждений</t>
  </si>
  <si>
    <t>02 2 01 S2340</t>
  </si>
  <si>
    <t>Расходы на капитальный ремонт  зданий и благоустройство территорий дошкольных учреждений</t>
  </si>
  <si>
    <t>02 1 01 S2020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</si>
  <si>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</si>
  <si>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</si>
  <si>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 xml:space="preserve">Обеспечение граждан твердым топливом </t>
  </si>
  <si>
    <t>05 0 07 S2620</t>
  </si>
  <si>
    <t>10 0 03 92390</t>
  </si>
  <si>
    <t>11 0 03 00000</t>
  </si>
  <si>
    <t>11 0 04 00000</t>
  </si>
  <si>
    <t xml:space="preserve">ДШИ </t>
  </si>
  <si>
    <t xml:space="preserve">мрдк </t>
  </si>
  <si>
    <t>Приобретение программного продукта для ведения единой электронной картографической основы</t>
  </si>
  <si>
    <t>Основное мероприятие: "Обеспечение детей-сирот и детей, оставшихся без попечения родителей, лиц из числа детей-сирот и деьтей, оставшихся без попечения родителей, жилыми помещениями"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</si>
  <si>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</si>
  <si>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03 3 01 00000</t>
  </si>
  <si>
    <t>03 0 01 00000</t>
  </si>
  <si>
    <t>03 0 01 93090</t>
  </si>
  <si>
    <t>Обучение по программе переподготовки в области информационной безопасности</t>
  </si>
  <si>
    <t>Обеспечение компьютерной и оргтехникой</t>
  </si>
  <si>
    <t>11 0 03 20600</t>
  </si>
  <si>
    <t>Основное мероприятие "Обеспечение выплат молодым семьям субсидий на приобретение (строительство) жилья"</t>
  </si>
  <si>
    <t>Поощрение волонтеров (добровольцев) в сфере культуры за активную деятельность</t>
  </si>
  <si>
    <t>04 1 01 20720</t>
  </si>
  <si>
    <t>Социальные выплаты на обеспечение жильем граждан Российской Федерации, проживающих в сельской местности</t>
  </si>
  <si>
    <t>15 0 03 20620</t>
  </si>
  <si>
    <t>17 0 00 00000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</si>
  <si>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</si>
  <si>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</si>
  <si>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</si>
  <si>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08 0 01 20690</t>
  </si>
  <si>
    <t>08 0 01 20700</t>
  </si>
  <si>
    <t>Расходы бюджетов муниципальых образований Приморского края на организацию физкультурно-спортивной работы по месту жительства</t>
  </si>
  <si>
    <t>99 9 99 93000</t>
  </si>
  <si>
    <t>Мероприятия по переселению граждан из аварийного жилищного фонда</t>
  </si>
  <si>
    <t>04 1 01 92480</t>
  </si>
  <si>
    <t>04 1 01 S2480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</si>
  <si>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</si>
  <si>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</si>
  <si>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02 2 01 93150</t>
  </si>
  <si>
    <t>03 4 01 00000</t>
  </si>
  <si>
    <t>99 9 99 93160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</si>
  <si>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</si>
  <si>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</si>
  <si>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</si>
  <si>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99 9 99 93180</t>
  </si>
  <si>
    <t>Строительство (ремонт, реконструкция) спортивных сооружений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</si>
  <si>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</si>
  <si>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</si>
  <si>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08 0 01 20650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</si>
  <si>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</si>
  <si>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</si>
  <si>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08 0 01 21070</t>
  </si>
  <si>
    <t>Установка плоскостного спортивного сооружения. Крытая спортивная площадка (атлетический павильон) для гимнастических упражнений с. Бельцово в том числе закупка, монтаж спортивно-технологического оборудования, разработка проектно-сметной документации</t>
  </si>
  <si>
    <t>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</si>
  <si>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</si>
  <si>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Отдельное мероприятие «Мероприятия по оказанию информационно-консультацион-ной помощи сельскохозяйственным товаропроизводителям»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</si>
  <si>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</si>
  <si>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на государственную регистрации актов гражданского состояния</t>
  </si>
  <si>
    <t>Единая субвенция бюджетам муниципальных обрзований Приморского края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</si>
  <si>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</si>
  <si>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</si>
  <si>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Реализация государственных полномочий по организации  мероприятий при осуществлении деятельности по обращению с животными без владельцев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</si>
  <si>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</si>
  <si>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</si>
  <si>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</si>
  <si>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</si>
  <si>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2 01 R3040</t>
  </si>
  <si>
    <t>Обеспечение бесплатным питанием детей, обучающихся в муниципальных образовательных организациях Приморского края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</si>
  <si>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</si>
  <si>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Обеспечение оздоровления и отдыха детей Приморского края (за исключением организации отдыха детей в каникулярное время)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</si>
  <si>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</si>
  <si>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Осуществление государственных полномочий органов опеки и попечительства в отношении несовершеннолетних</t>
  </si>
  <si>
    <t>Комплектование книжных фондов и обеспечение информационно-техническим оборудованием библиотек</t>
  </si>
  <si>
    <t>Меры социальной поддержки педагогических работников муниципальных образовательных организаций Приморского края</t>
  </si>
  <si>
    <t>02 0 Е1 93140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</si>
  <si>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</si>
  <si>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</si>
  <si>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</si>
  <si>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</si>
  <si>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</si>
  <si>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</si>
  <si>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</si>
  <si>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</si>
  <si>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</si>
  <si>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</si>
  <si>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Изготовление (приобретение) наглядно-агитационной продукции по противодействию идеологии терроризма и экстремизма</t>
  </si>
  <si>
    <t>Мероприятия по профилактике экстремизма и терроризма в молодежной среде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</si>
  <si>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</si>
  <si>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</si>
  <si>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Мероприятия по противодействию распространения наркотиков в молодежной среде</t>
  </si>
  <si>
    <t>Установка наружного и внутреннего видеонаблюдения (камеры видеонаблюдения и приобретение оборудования для подключения)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</si>
  <si>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</si>
  <si>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</si>
  <si>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Расходы бюджетов муииципальных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</si>
  <si>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</si>
  <si>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</si>
  <si>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</si>
  <si>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Администрация района (ЕДДС)</t>
  </si>
  <si>
    <t>Мероприятия по профилактике экстремизма и терроризма в учреждениях дошкольного образования</t>
  </si>
  <si>
    <t>Мероприятия по профилактике экстремизма и терроризма в учреждениях начального общего, основного общего и среднего образования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</si>
  <si>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деятельноcть</t>
  </si>
  <si>
    <t>Социальная поддержка детей, оставшихся без попечения родителей и лиц, принявших на вопитание в семью детей, оставшихся без попечения родителей</t>
  </si>
  <si>
    <t>Отдельное мероприятие "Проведение муниципальным образованием комплексных кадастровых работ"</t>
  </si>
  <si>
    <t>Проведение муниципальным образованием комплексных кадастровых работ</t>
  </si>
  <si>
    <t>Приложение 7 к решению Думы</t>
  </si>
  <si>
    <t>Обеспечение развития и укрепления материально-технической базы домов культуры и населения в населенных пунктах с числом жителей до 50 тысяч человек</t>
  </si>
  <si>
    <t>Организация физкультурно-спортивной работы по месту жительства</t>
  </si>
  <si>
    <t>адм</t>
  </si>
  <si>
    <t>ФУ 0106</t>
  </si>
  <si>
    <t>Администрация Яковлевского муниципального района 0106</t>
  </si>
  <si>
    <t>Цосо</t>
  </si>
  <si>
    <t>Упр культ</t>
  </si>
  <si>
    <t>Поддержка социально-ориентированных некоммерческих организаций на частичное возмещение расходов по реализации общественно-значимых программ (проектов) по направлениям деятельности</t>
  </si>
  <si>
    <t>04 1 01 21210</t>
  </si>
  <si>
    <t>Проведение мероприятий по обеспечению пожарной безопасности в населенных пунктах</t>
  </si>
  <si>
    <t>Адм</t>
  </si>
  <si>
    <t>ЦОСО</t>
  </si>
  <si>
    <t>08 0 01 21060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</si>
  <si>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</si>
  <si>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08 0 01 40130</t>
  </si>
  <si>
    <t>Ремонт, реконструкция спортивных залов</t>
  </si>
  <si>
    <t>Благоустройство хоккейных коробок, спортивных площадок</t>
  </si>
  <si>
    <t>Отдельное мероприятие "Организация транспортного обслуживания населения"</t>
  </si>
  <si>
    <t>10 0 06 00000</t>
  </si>
  <si>
    <t>Обеспечение развития и укрепления материально-технической базы домов культуры</t>
  </si>
  <si>
    <t>04 1 01 S4670</t>
  </si>
  <si>
    <t>04 1 01 R4670</t>
  </si>
  <si>
    <t>Расходы на приобретение музыкальных инструментов и художественного инвентаря для учреждений дополнительного образования в сфере культуры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</si>
  <si>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</si>
  <si>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04 2 01 R5190</t>
  </si>
  <si>
    <t xml:space="preserve">Модернизация библиотек в части комплектования книжных фондов библиотек муниципальных образований </t>
  </si>
  <si>
    <t>04 2 01 S5190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</si>
  <si>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</si>
  <si>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ЕВ 51790</t>
  </si>
  <si>
    <t>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типа)</t>
  </si>
  <si>
    <t>04 1 01 R5763</t>
  </si>
  <si>
    <t>Финансовое обеспечение муниципального задания в рамках исполнения муниципального социального заказа</t>
  </si>
  <si>
    <t>02 3 01 21260</t>
  </si>
  <si>
    <t>от 27 июня 2023 № 26-НПА</t>
  </si>
  <si>
    <t>Яковлевского муниципального округа</t>
  </si>
  <si>
    <t>расходы за счет средств бюджета муниципального округа</t>
  </si>
  <si>
    <t>Муниципальная программа "Укрепление общественного здоровья населения Яковлевского муниципального округа" на 2024-2030 годы</t>
  </si>
  <si>
    <t>01 0 00 00000</t>
  </si>
  <si>
    <t>Муниципальная программа "Развитие образования Яковлевского муниципального округа" на 2024-2030 годы</t>
  </si>
  <si>
    <t>Муниципальная программа "Социальная поддержка населения Яковлевского муниципального округа" на 2024-2030 годы</t>
  </si>
  <si>
    <t>Муниципальная программа "Развитие культуры в Яковлевском муниципальном округе" на 2024-2030 годы</t>
  </si>
  <si>
    <t>Подпрограмма "Сохранение и развитие культуры в Яковлевском муниципальном округе" на 2024-2030 годы</t>
  </si>
  <si>
    <t>Подпрограмма "Сохранение и развитие библиотечно-информационного дела в Яковлевском муниципальном округе" на 2024-2030 годы</t>
  </si>
  <si>
    <t>Подпрограмма "Патриотическое воспитание граждан Российской Федерации в Яковлевском муниципальном округе" на 2024-2030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</si>
  <si>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2024-2030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</si>
  <si>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2024-2030 годы</t>
  </si>
  <si>
    <t>Подпрограмма "Пожарная безопасность" на 2024-2030 годы</t>
  </si>
  <si>
    <t>Муниципальная программа "Развитие физической культуры и спорта в Яковлевском муниципальном округе" на 2024- 2030 годы</t>
  </si>
  <si>
    <t>Муниципальная программа "Содержание и благоустройство Яковлевского муниципального округа" на 2024-2030 годы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</si>
  <si>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</si>
  <si>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Муниципальная программа "Развитие транспортного комплекса Яковлевского муниципального округа" на 2024-2030 годы</t>
  </si>
  <si>
    <t>Муниципальная программа "Развитие сельского хозяйства в Яковлевском муниципальном округе" на 2024-2030 годы</t>
  </si>
  <si>
    <t>12 0 00 00000</t>
  </si>
  <si>
    <t>Муниципальная программа "Молодежь - Яковлевскому муниципальному району округу" на 2024-2030 годы</t>
  </si>
  <si>
    <t>Подпрограмма"Обеспечение жильем молодых семей Яковлевского муниципального округа" на 2024-2030 годы</t>
  </si>
  <si>
    <t xml:space="preserve">Муниципальная программа "Экономическое развитие и инновационная экономика Яковлевского муниципального округа" на 2024-2030 годы </t>
  </si>
  <si>
    <t>Муниципальная программа «Переселение граждан из аварийного жилищного фонда на территории Яковлевского муниципального округа» на 2024–2030 годы</t>
  </si>
  <si>
    <t>Муниципальная программа "Профилактика правонарушений на территории Яковлевского муниципального округа" на 2024-2030 годы</t>
  </si>
  <si>
    <t>Муниципальная программа "Противодействие коррупции в Яковлевском муниципальном округе" на 2024-2030 годы</t>
  </si>
  <si>
    <t>Подпрограмма "Развитие системы дошкольного образования" на 2024-2030 годы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</si>
  <si>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</si>
  <si>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</si>
  <si>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</si>
  <si>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</si>
  <si>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</si>
  <si>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04 0 02 00000</t>
  </si>
  <si>
    <t xml:space="preserve">Меры социальной поддержки педагогических работников муниципальных образовательных организаций </t>
  </si>
  <si>
    <t>04 0 Е1 93140</t>
  </si>
  <si>
    <t>Отдельное мероприятие "Поддержка социально-ориентированных некоммерческих организаций"</t>
  </si>
  <si>
    <t>04 0 03 00000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</si>
  <si>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</si>
  <si>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04 0 03 92640</t>
  </si>
  <si>
    <t>04 0 03 S2640</t>
  </si>
  <si>
    <t>Осуществленеие первичного воинского учета органами местного самоуправления поселений, муниципальных и городских округов</t>
  </si>
  <si>
    <t>99 9 99 51180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</si>
  <si>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</si>
  <si>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10 0 0Г 92250</t>
  </si>
  <si>
    <t>Отдельное мероприятие «Мотивирование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некоммерческих организаций в мероприятия по укреплению общественного здоровья»</t>
  </si>
  <si>
    <t>01 0 01 00000</t>
  </si>
  <si>
    <t>Организация работы «Поезда здоровья» на территории Яковлевского муниципального округа</t>
  </si>
  <si>
    <t>01 0 01 21630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</si>
  <si>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</si>
  <si>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>01 0 01 21640</t>
  </si>
  <si>
    <t>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</si>
  <si>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>01 0 01 21650</t>
  </si>
  <si>
    <t>Обучение специалистов по физическому воспитанию образовательных учреждений принципам реализации адаптивных программ</t>
  </si>
  <si>
    <t>01 0 01 21660</t>
  </si>
  <si>
    <t>Отдельное мероприятие «Проведение мероприятий по снижению масштаба злоупотребления алкогольной и табачной продукцией»</t>
  </si>
  <si>
    <t>01 0 02 00000</t>
  </si>
  <si>
    <t>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</si>
  <si>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01 0 02 21670</t>
  </si>
  <si>
    <t>Мероприятия по организации и контролю реализации  Федерального закона от 23.02 2013 № 15-ФЗ «Об охране здоровья граждан от воздействия окружающего табачного дыма и последствий потребления табака», соблюдению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</si>
  <si>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01 0 02 21680</t>
  </si>
  <si>
    <t>Мероприятия, проводимые Администрацией Яковлевского муниципального округа</t>
  </si>
  <si>
    <t>99 9 99 21620</t>
  </si>
  <si>
    <t>03 3 01 R0820</t>
  </si>
  <si>
    <t>03 3 01 M0820</t>
  </si>
  <si>
    <t>03 4 01 93050</t>
  </si>
  <si>
    <t>Отдельное мероприятие "Содержание территорий и объектов благоустройства Яковлевского муниципального округа"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</si>
  <si>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</si>
  <si>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07 0 01 21390</t>
  </si>
  <si>
    <t>Озеленение территорий, санитарная обрезка и спиливание угрожающих деревьев, декоративная обрезка кустарников, включая вывоз порубочных остатков</t>
  </si>
  <si>
    <t>07 0 01 21400</t>
  </si>
  <si>
    <t>Кошение сорной растительности (травы), включая приобретение бензиновых косилок и расходных материалов</t>
  </si>
  <si>
    <t>07 0 01 21410</t>
  </si>
  <si>
    <t>Оплата потребленной электроэнергии на уличное и парковое освещение</t>
  </si>
  <si>
    <t>07 0 01 21420</t>
  </si>
  <si>
    <t>Отдельное мероприятие «Благоустройство территорий Яковлевского муниципального округа»</t>
  </si>
  <si>
    <t>Приобретение и монтаж малых архитектурных форм (лавочки, скамьи, урны, парковые фонари и пр.)</t>
  </si>
  <si>
    <t>07 0 02 21430</t>
  </si>
  <si>
    <t>Приобретение, монтаж и ремонт оборудования для детских спортивных площадок, включая ремонт специальных покрытий</t>
  </si>
  <si>
    <t>07 0 02 21440</t>
  </si>
  <si>
    <t>Реализация проектов инициативного бюджетирования по направлению «Твой проект»</t>
  </si>
  <si>
    <t>Устройство тротуаров и пешеходных дорожек, мостиков и переходов,  включая их ремонт</t>
  </si>
  <si>
    <t>07 0 02 21450</t>
  </si>
  <si>
    <t>Приобретение и монтаж указателей с наименованием улиц в населенных пунктах округа</t>
  </si>
  <si>
    <t>07 0 02 21460</t>
  </si>
  <si>
    <t xml:space="preserve">Отдельное мероприятие «Содержание мест захоронений Яковлевского муниципального округа» </t>
  </si>
  <si>
    <t>Организация сбора и вывоза мусора на территориях кладбищ</t>
  </si>
  <si>
    <t>07 0 03  21470</t>
  </si>
  <si>
    <t>Мероприятия по инвентаризации кладбищ, а также мест захоронений на кладбищах</t>
  </si>
  <si>
    <t>07 0 03 21480</t>
  </si>
  <si>
    <t>07 0 03 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</si>
  <si>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</si>
  <si>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07 0 03 92170</t>
  </si>
  <si>
    <t>Отдельное мероприятие «Санитарная очистка территории Яковлевского муниципального округа»</t>
  </si>
  <si>
    <t>Уборка мусора в общественных местах и местах общего пользования населенных пунктов с последующим вывозом</t>
  </si>
  <si>
    <t>07 0 04 21490</t>
  </si>
  <si>
    <t>Мероприятия по ликвидации несанкционированных мест размещения твердых коммунальных отходов</t>
  </si>
  <si>
    <t>07 0 04 21500</t>
  </si>
  <si>
    <t>Отдельное мероприятие «Создание и содержание мест (площадок) накопления твердых коммунальных отходов»</t>
  </si>
  <si>
    <t>Приобретение контейнеров для сбора твердых коммунальных отходов</t>
  </si>
  <si>
    <t>07 0 05 21510</t>
  </si>
  <si>
    <t>Содержание контейнерных площадок для сбора твердых коммунальных отходов</t>
  </si>
  <si>
    <t>07 0 05 21520</t>
  </si>
  <si>
    <t>Поддержка муниципальных программ по благоустройству территорий муниципальных образований</t>
  </si>
  <si>
    <t>Обязательства по уплате ежемесячных взносов на капитальный ремонт многоквартирных домов</t>
  </si>
  <si>
    <t>05 0 01 21320</t>
  </si>
  <si>
    <t>05 0 01 21330</t>
  </si>
  <si>
    <t>Капитальный ремонт и содержание муниципального жилищного фонда</t>
  </si>
  <si>
    <t>Капитальный ремонт объектов водоснабжения, водоотведения, теплоснабжения</t>
  </si>
  <si>
    <t>05 0 02 21340</t>
  </si>
  <si>
    <t>Содержание объектов коммунальной инфраструктуры</t>
  </si>
  <si>
    <t>05 0 02 21350</t>
  </si>
  <si>
    <t>Проектирование и строительство объектов коммунальной инфраструктуры</t>
  </si>
  <si>
    <t>05 0 02 21360</t>
  </si>
  <si>
    <t>Отдельное мероприятие "Обеспечение населения муниципального огруга твердым топливом"</t>
  </si>
  <si>
    <t>09 0 00 000000</t>
  </si>
  <si>
    <t>Благоустройство дворовых территорий многоквартирных жилых домов</t>
  </si>
  <si>
    <t>09 0 01 21540</t>
  </si>
  <si>
    <t>Благоустройство общественных территорий населенных пунктов</t>
  </si>
  <si>
    <t>09 0 01 21550</t>
  </si>
  <si>
    <t>Разработка и проведение экспертизы проектно-сметной документации по благоустройству территорий</t>
  </si>
  <si>
    <t>09 0 01 21560</t>
  </si>
  <si>
    <t>Отдельное мероприятие «Формирование комфортной городской среды»</t>
  </si>
  <si>
    <t>09 0 01 00000</t>
  </si>
  <si>
    <t>09 0 01 92610</t>
  </si>
  <si>
    <t>09 0 01 S2610</t>
  </si>
  <si>
    <t>Развитие юнармейского движения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</si>
  <si>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</si>
  <si>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Глава Яковлевского муниципального округа</t>
  </si>
  <si>
    <t>99 9 99 10100</t>
  </si>
  <si>
    <t>адм 1006</t>
  </si>
  <si>
    <t xml:space="preserve">Пенсии за выслугу лет муниципальным служащим </t>
  </si>
  <si>
    <t>03 2 01 80110</t>
  </si>
  <si>
    <t>Подпрограмма "Доступная среда" на 2024-2030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</si>
  <si>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</si>
  <si>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</si>
  <si>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</si>
  <si>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12 0 01 00000</t>
  </si>
  <si>
    <t>поселения</t>
  </si>
  <si>
    <t>Капитальный ремонт муниципальных учреждений</t>
  </si>
  <si>
    <t>04 1 01 40080</t>
  </si>
  <si>
    <t>Мероприятия по пожарной безопасности</t>
  </si>
  <si>
    <t>02 2 01 21700</t>
  </si>
  <si>
    <t>04 1 01 21700</t>
  </si>
  <si>
    <t>02 1 01 21700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</si>
  <si>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</si>
  <si>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10 0 04 S2250</t>
  </si>
  <si>
    <t>Организация транспортного обслуживания населения в граница муниципальных образований</t>
  </si>
  <si>
    <t>10 0 0Г S2410</t>
  </si>
  <si>
    <t>08 0 03 00000</t>
  </si>
  <si>
    <t>Отдельное мероприятие "Организация физкультурно-спортивной работы по месту жительства"</t>
  </si>
  <si>
    <t>Организация проведения физкультурно-спортивной и спортивно-массовой работы</t>
  </si>
  <si>
    <t>08 0 01 20530</t>
  </si>
  <si>
    <t>Мероприятия по развитию Всероссийского физкультурно-спортивного комплекса «Готов к труду и обороне» на территории Яковлевского муниципального округа</t>
  </si>
  <si>
    <t>08 0 01 20570</t>
  </si>
  <si>
    <t>Отдельное мероприятие "Развитие спортивной инфраструктуры, находящейся в муниципальной собственности"</t>
  </si>
  <si>
    <t>08 0 02 00000</t>
  </si>
  <si>
    <t>Приобретение спортивного инвентаря в образовательных учреждениях Яковлевского муниципального округа</t>
  </si>
  <si>
    <t>Развитие спортивной инфраструктуры, находящейся в муниципальной собственности</t>
  </si>
  <si>
    <t>Ремонт, реконструкция лыжной трассы и здания лыжной базы с.Яковлевка</t>
  </si>
  <si>
    <t>08 0 02 40150</t>
  </si>
  <si>
    <t>08 0 02 40120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</si>
  <si>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</si>
  <si>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08 0 02 20670</t>
  </si>
  <si>
    <t>08 0 02 20640</t>
  </si>
  <si>
    <t>14 0 04 00000</t>
  </si>
  <si>
    <t>Отдельное мероприятие «Обеспечение устойчивого сокращения непригодного для проживания аварийного многоквартирного жилищного фонда, создание безопасных условий проживания населения Яковлевского муниципального округа»</t>
  </si>
  <si>
    <t>15 0 01 20440</t>
  </si>
  <si>
    <t>15 0 01 20450</t>
  </si>
  <si>
    <t>15 0 01 20780</t>
  </si>
  <si>
    <t>11 0 01 21590</t>
  </si>
  <si>
    <t>13 1 00 00000</t>
  </si>
  <si>
    <t>13 1 01 00000</t>
  </si>
  <si>
    <t>13 1 01 L4970</t>
  </si>
  <si>
    <t>13 0 01 00000</t>
  </si>
  <si>
    <t>13 0 01 20180</t>
  </si>
  <si>
    <t>13 0 02 00000</t>
  </si>
  <si>
    <t>14 1 00 00000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</si>
  <si>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</si>
  <si>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17 0 01 00000</t>
  </si>
  <si>
    <t>17 0 01 20810</t>
  </si>
  <si>
    <t>Отдельное мероприятие «Антикоррупционное обучение»</t>
  </si>
  <si>
    <t>17 0 02 00000</t>
  </si>
  <si>
    <t>17 0 02 20790</t>
  </si>
  <si>
    <t>17 0 01 20800</t>
  </si>
  <si>
    <t>Обеспечение участия муниципальных служащих,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</si>
  <si>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17 0 01 21720</t>
  </si>
  <si>
    <t>Муниципальная программа "Информационно-техническое обеспечение органов местного самоуправления Яковлевского муниципального округа" на 2024-2030 годы</t>
  </si>
  <si>
    <t>Отдельное мероприятие "Информационное обеспечение органов местного самоуправления Яковлевского муниципального округа"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</si>
  <si>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</si>
  <si>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Отдельное мероприятие "Предоставление субсидий МБУ "Редакция  газеты "Сельский труженик" Яковлевского муниципального округа"</t>
  </si>
  <si>
    <t>Отдельное мероприятия "Обеспечение информационной безопасности органов местного самоуправления"</t>
  </si>
  <si>
    <t>Отдельное мероприятие"Техническое обеспечение органов местного самоупрления Яковлевского муниципального округа"</t>
  </si>
  <si>
    <t>11 0 04 20610</t>
  </si>
  <si>
    <t>14 1 01 00000</t>
  </si>
  <si>
    <t>14 1 01 20190</t>
  </si>
  <si>
    <t>14 1 02 00000</t>
  </si>
  <si>
    <t>Организация и проведение конкурсов среди предпринимателей Яковлевского муниципального округа</t>
  </si>
  <si>
    <t>14 1 02 21600</t>
  </si>
  <si>
    <t>14 1 04 00000</t>
  </si>
  <si>
    <t>14 1 04 21050</t>
  </si>
  <si>
    <t>14 2 00 00000</t>
  </si>
  <si>
    <t>Основное мероприятие "Совершенствование управления муниципальным долгом"</t>
  </si>
  <si>
    <t>14 2 01 00000</t>
  </si>
  <si>
    <t>14 2 01 10090</t>
  </si>
  <si>
    <t>14 2 02 00000</t>
  </si>
  <si>
    <t>14 0 01 00000</t>
  </si>
  <si>
    <t>14 0 01 70010</t>
  </si>
  <si>
    <t>14 0 01 21700</t>
  </si>
  <si>
    <t>14 0 02 00000</t>
  </si>
  <si>
    <t>14 0 02 20260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</si>
  <si>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округа"</t>
  </si>
  <si>
    <t>14 0 03 20340</t>
  </si>
  <si>
    <t>14 0 04 21180</t>
  </si>
  <si>
    <t>14 0 03 00000</t>
  </si>
  <si>
    <t>16 0 01 20820</t>
  </si>
  <si>
    <t>16 0 01 20840</t>
  </si>
  <si>
    <t>16 0 01 20850</t>
  </si>
  <si>
    <t>16 0 01 20860</t>
  </si>
  <si>
    <t>16 0 01 21100</t>
  </si>
  <si>
    <t>16 0 02 20870</t>
  </si>
  <si>
    <t>16 0 02 20880</t>
  </si>
  <si>
    <t>16 0 02 20900</t>
  </si>
  <si>
    <t>16 0 02 20910</t>
  </si>
  <si>
    <t>16 0 02 20920</t>
  </si>
  <si>
    <t>16 0 03 00000</t>
  </si>
  <si>
    <t>16 0 04 20970</t>
  </si>
  <si>
    <t>16 0 05 00000</t>
  </si>
  <si>
    <t>16 0 05 20980</t>
  </si>
  <si>
    <t>16 0 05 20990</t>
  </si>
  <si>
    <t>16 0 04 00000</t>
  </si>
  <si>
    <t>16 0 03 21130</t>
  </si>
  <si>
    <t>16 0 03 21120</t>
  </si>
  <si>
    <t>16 0 03 20950</t>
  </si>
  <si>
    <t>16 0 03 20940</t>
  </si>
  <si>
    <t>16 0 03 20930</t>
  </si>
  <si>
    <t>Установка наружного освещения (прожекторы, блоки управления и приобретение оборудования для подключения)</t>
  </si>
  <si>
    <t>16 0 03 20960</t>
  </si>
  <si>
    <t>16 0 05 21000</t>
  </si>
  <si>
    <t>12 0 01 21710</t>
  </si>
  <si>
    <t>04 2 01 21700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</si>
  <si>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2024-2030 годы</t>
    </r>
  </si>
  <si>
    <t>02 3 01 21700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</si>
  <si>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</si>
  <si>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03 4 02 00000</t>
  </si>
  <si>
    <t>Предоствление льготного (бесплатного) проезда на автомобильном транспорте льготным категориям граждан</t>
  </si>
  <si>
    <t>03 4 02 21250</t>
  </si>
  <si>
    <t>99 9 99 20590</t>
  </si>
  <si>
    <t>Резервный фонд администрации Яковлевского муниципального округа</t>
  </si>
  <si>
    <t>2026 год</t>
  </si>
  <si>
    <t>Отдельное мероприятие «Предоставление льготы по уплате родительской платы за присмотр и уход за детьми в муниципальных образовательных организациях»</t>
  </si>
  <si>
    <t>Предоставление льготы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</si>
  <si>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</si>
  <si>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Подпрограмма "Социальная поддержка пенсионеров в Яковлевском муниципальном округе" на 2024-2030 годы</t>
  </si>
  <si>
    <t>Подпрограмма "Обеспечение жилыми помещениями детей-сирот, детей оставшихся без попечения родителей, лиц из числа детей-сирот и детей, оставшихся без попечения родителей в Яковлевском муниципальном округе" на 2024-2030 годы</t>
  </si>
  <si>
    <t>Подпрограмма "Социальная поддержка семей и детей в Яковлевском муниципальном округе" на 2024-2030 годы</t>
  </si>
  <si>
    <t>Закупка и монтаж оборудования для создания "умных" спортивных площадок</t>
  </si>
  <si>
    <t>Отдельное мероприятие: «Мероприятия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деятельность»</t>
  </si>
  <si>
    <t>03 0 02 00000</t>
  </si>
  <si>
    <t>Мероприятия по патриотическому воспитанию граждан Яковлевского округа</t>
  </si>
  <si>
    <t>04 3 01 21310</t>
  </si>
  <si>
    <t>Оснащение и ремонт помещений пункта временного размещения</t>
  </si>
  <si>
    <t>06 0 01 21770</t>
  </si>
  <si>
    <t>Мероприятия по организации питания и содержания лиц, размещеных в пункте временного размещения</t>
  </si>
  <si>
    <t>06 0 01 21780</t>
  </si>
  <si>
    <t>Софинансирование строительства пожарного депо в с. Яблоновка</t>
  </si>
  <si>
    <t>06 1 01 21720</t>
  </si>
  <si>
    <t>Материальное стимулирование членов добровольной пожарной дружины</t>
  </si>
  <si>
    <t>06 1 01 21730</t>
  </si>
  <si>
    <t>06 1 01 21740</t>
  </si>
  <si>
    <t>Содержание и ремонт средств противопожарной безопасности</t>
  </si>
  <si>
    <t>06 1 01 21750</t>
  </si>
  <si>
    <t>Приобретение пожарно-технического перевооружения</t>
  </si>
  <si>
    <t>06 1 01 21760</t>
  </si>
  <si>
    <t>08 0 02 21790</t>
  </si>
  <si>
    <t>08 0 03 S2190</t>
  </si>
  <si>
    <t>08 0 02 21190</t>
  </si>
  <si>
    <t>08 0 02 40130</t>
  </si>
  <si>
    <t>99 9 99 21800</t>
  </si>
  <si>
    <t>16 0 02 21810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</si>
  <si>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</si>
  <si>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границах Яковлевского муниципального округа</t>
  </si>
  <si>
    <t>10 0 06 21820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</si>
  <si>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</si>
  <si>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Подпрограмма "Комплексное развитие сельских территорий в Яковлевском муниципальном округе" на 2024-2030 годы</t>
  </si>
  <si>
    <t>Подпрограмма "Развитие малого и среднего предпринимательства в Яковлевском муниципальном округе" на 2024-2030 годы</t>
  </si>
  <si>
    <t>Подпрограмма «Повышение эффективности управления муниципальными финансами в Яковлевском муниципальном округе» на 2024-2030 годы</t>
  </si>
  <si>
    <t>Основное мероприятие "Муниципальное управление в Яковлевском муниципальном округе"</t>
  </si>
  <si>
    <t>14 2 02 10110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</si>
  <si>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</si>
  <si>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Отдельное мероприятие "Общая профилактика правонарушений на территории Яковлевского муниципального округа"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</si>
  <si>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</si>
  <si>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</si>
  <si>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</si>
  <si>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Отдельное мероприятие "Профилактика наркомании на территории Яковлевского муниципального округа"</t>
  </si>
  <si>
    <t>Мероприятия по развитию сельского хозяйства в Яковлевском округе</t>
  </si>
  <si>
    <t>от 19 декабря 2023 № 181-НПА</t>
  </si>
  <si>
    <t>Распределение бюджетных ассигнований из бюджета Яковлевского муниципального округа на плановый период 2026 и 2027 годов по муниципальным программам и непрограммным направлениям деятельности</t>
  </si>
  <si>
    <t>2027 год</t>
  </si>
  <si>
    <t>03 3 01 93210</t>
  </si>
  <si>
    <t>05 0 01 22120</t>
  </si>
  <si>
    <t>Содержание жилых помещений муниципального жилищного фонда</t>
  </si>
  <si>
    <t>07 0 03 22000</t>
  </si>
  <si>
    <t>Благоустройство и содержание кладбищ и мест захоронений</t>
  </si>
  <si>
    <t>12 1 03 00000</t>
  </si>
  <si>
    <t>12 1 03 40180</t>
  </si>
  <si>
    <t>12 1 03 22010</t>
  </si>
  <si>
    <t>12 1 01 80090</t>
  </si>
  <si>
    <t>Основное мероприятие "Обеспечение комплексного развития сельских территорий"</t>
  </si>
  <si>
    <t>Капитальный ремонт МБУ "ЦКС" Яковлевского муниципального округа, расположенного по адресу: с. Яковлевка, пер. Почтовый, 1</t>
  </si>
  <si>
    <t>Приобретение технического оборудования для МБУ "ЦКС" Яковлевского муниципального округа, расположенного по адресу: с.Яковлевка, пер. Почтовый, 1</t>
  </si>
  <si>
    <t>14 0 06 00000</t>
  </si>
  <si>
    <t>14 0 06 22020</t>
  </si>
  <si>
    <t>Отдельное мероприятие "Обеспечение функционирования мелиоративных систем"</t>
  </si>
  <si>
    <t>Проведение работ по межеванию, паспортизации и постановке на кадастровый учет мелиоративной системы с. Достоевка Яковлевского муниципального округа</t>
  </si>
  <si>
    <t>14 0 08 00000</t>
  </si>
  <si>
    <t>14 0 08 22110</t>
  </si>
  <si>
    <t>Отдельное мероприятие "Приобретение нежилого помещения и земельного участка в муниципальную собственность"</t>
  </si>
  <si>
    <t>Приобретение нежилого помещения и земельного участка по адресу с. Яковлевка, ул. Красноармейская, д. 6</t>
  </si>
  <si>
    <t>16 0 01 22100</t>
  </si>
  <si>
    <t>Мероприятия по укреплению общественной безопасности в учреждениях дополнительного образования</t>
  </si>
  <si>
    <t>16 0 02 22030</t>
  </si>
  <si>
    <t>Изготовление информационно-агитационных материалов по противодействию преступности в сфере финансов, информационно- телекоммуникационной сети "Интернет", телефонному мошенничеству</t>
  </si>
  <si>
    <t>18 0 00 00000</t>
  </si>
  <si>
    <t>18 0 01 00000</t>
  </si>
  <si>
    <t>18 0 01 22040</t>
  </si>
  <si>
    <t>18 0 01 22050</t>
  </si>
  <si>
    <t>18 0 01 22060</t>
  </si>
  <si>
    <t>Муниципальная программа "Развитие туризма в Яколевском муниципальном округе" на 2025-2030 годы</t>
  </si>
  <si>
    <t>Отдельное мероприятие "Мероприятия по развитию туристического потенциала Яковлевского муниципального округа"</t>
  </si>
  <si>
    <t>Благоустройство территорий Яковлевского муниципального округа, прилегающих к месту туристического показа</t>
  </si>
  <si>
    <t>Поддержка и продвижение событийных мероприятий на территории Яковлевского муниципального округа</t>
  </si>
  <si>
    <t>Информационные услуги туристической направленности. Издание информационно-рекламной и сувенирной продукции туристической направленности</t>
  </si>
  <si>
    <t>19 0 00 00000</t>
  </si>
  <si>
    <t>19 0 01 00000</t>
  </si>
  <si>
    <t>19 0 01 22070</t>
  </si>
  <si>
    <t>19 0 02 00000</t>
  </si>
  <si>
    <t>19 0 02 22080</t>
  </si>
  <si>
    <t>19 0 02 22090</t>
  </si>
  <si>
    <t>Муниципальная программа "Поддержка социально-ориентированных некоммерческих организаций на территории Яковлевского муниципального округа" на 2025-2030 годы</t>
  </si>
  <si>
    <t>Отдельное мероприятие "Организация мероприятий совместно с социально ориентированными некоммерческими организациями"</t>
  </si>
  <si>
    <t>Приобретение материалов для конкурсов, акций (в том числе призов) для организации мероприятий, подготовленных совместно с Общероссийской общественной организацией "Российский союз молодёжи"</t>
  </si>
  <si>
    <t>Отдельное мероприятие "Финансовая поддержка социально-ориентированных некоммерческих организаций"</t>
  </si>
  <si>
    <t>Предоставление субсидий по итогам конкурсного отбора социально ориентированным некоммерческим организациям</t>
  </si>
  <si>
    <t>Софинансирование муниципальных программ по поддержке социально ориентированных некоммерческих организаций по итогам года</t>
  </si>
  <si>
    <t>20 0 00 00000</t>
  </si>
  <si>
    <t>20 0 01 00000</t>
  </si>
  <si>
    <t>20 0 01 22130</t>
  </si>
  <si>
    <t>21 0 00 00000</t>
  </si>
  <si>
    <t>21 0 01 00000</t>
  </si>
  <si>
    <t>21 0 01 22140</t>
  </si>
  <si>
    <t>21 0 01 22150</t>
  </si>
  <si>
    <t>21 0 01 22160</t>
  </si>
  <si>
    <t>Муниципальная программа "Развитие территориального общественного самоуправления на территории Яковлевского муниципального округа" на 2025-2030 годы</t>
  </si>
  <si>
    <t>Отдельное мероприятие "Оказание финансовой поддержки территориальным общественным самоуправлениям (ТОС) Яковлевского муниципального округа"</t>
  </si>
  <si>
    <t>Реализация проектов, инициируемых жителями муниципального образования (ТОС) по решению вопросов местного значения Яковлевского муниципального округа</t>
  </si>
  <si>
    <t>Муниципальная программа "Обеспечение жилыми помещениями граждан на территории Яковлевского муниципального округа" на 2025-2030 годы</t>
  </si>
  <si>
    <t>Отдельное мероприятие "Мероприятия по обеспечению граждан, нуждающихся в приобретении жилых помещений"</t>
  </si>
  <si>
    <t>Приобретение (строительство) жилых помещений в целях предоставления гражданам договорам социального найма</t>
  </si>
  <si>
    <t>Капитальный ремонт жилых помещений муниципального жилищного фонда</t>
  </si>
  <si>
    <t>Снос жилых помещений муниципального жилищного фонда, признанных непригодными для проживания</t>
  </si>
  <si>
    <t>99 9 99 10110</t>
  </si>
  <si>
    <t>16 0 01 22030</t>
  </si>
  <si>
    <t>Мероприятия по профилактике экстремизма и терроризма в учреждениях дополнительного образования</t>
  </si>
  <si>
    <t>16 0 03 21950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</si>
  <si>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"Арсеньевский"</t>
  </si>
  <si>
    <t>Изготовление (приобретение), распространение наглядно-агитационной продукции по привлечению жителей Яковлевского муниципального округа к охране общественного порядка</t>
  </si>
  <si>
    <t>07 0 0Ц S2362</t>
  </si>
  <si>
    <t>13 0 02 21840</t>
  </si>
  <si>
    <t>17 0 02 21830</t>
  </si>
  <si>
    <t>17 0 02 21920</t>
  </si>
  <si>
    <t>17 0 02 21930</t>
  </si>
  <si>
    <t>17 0 02 21990</t>
  </si>
  <si>
    <t>Обеспечение участия муниципальных служащих, работников,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</si>
  <si>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Обеспечение участия лиц, впервые поступивших на муниципальную службу или на работу в соответствующие организации и замещающие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</si>
  <si>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</si>
  <si>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10 0 06 21890</t>
  </si>
  <si>
    <t xml:space="preserve">Обеспечение транспортного обслуживания населения </t>
  </si>
  <si>
    <t>14 0 04 L5990</t>
  </si>
  <si>
    <t xml:space="preserve"> </t>
  </si>
  <si>
    <t>08 0 0Ж S7530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</si>
  <si>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</si>
  <si>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Изыскание, пректирование сетей инженерной инфраструктуры (водоснабжение,электроснабжение), государственная экспертиза преоктной документации</t>
  </si>
  <si>
    <t>05 0 03 21370</t>
  </si>
  <si>
    <t>Предоставление социальных выплат молодым семьям-участникам Подпрограммы для приобретения (строительства) жилья</t>
  </si>
  <si>
    <t>адм 0505 (зп 9070000+доставка 50000)</t>
  </si>
  <si>
    <t>Софинансирование строительства пожарных боксов в с. Озерное и с. Загорное</t>
  </si>
  <si>
    <t>06 1 01 22170</t>
  </si>
  <si>
    <t>Развитие инфраструктурной системы оповещения и информирования населения об опасностях</t>
  </si>
  <si>
    <t>06 0 01 21900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</si>
</sst>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_р_._-;\-* #,##0.000_р_._-;_-* &quot;-&quot;??_р_._-;_-@_-"/>
    <numFmt numFmtId="167" formatCode="_-* #,##0.00000_р_._-;\-* #,##0.00000_р_._-;_-* &quot;-&quot;??_р_._-;_-@_-"/>
    <numFmt numFmtId="168" formatCode="_-* #,##0.0000_р_._-;\-* #,##0.000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3">
    <xf numFmtId="0" fontId="0" fillId="0" borderId="0" xfId="0"/>
    <xf numFmtId="0" fontId="5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5" fontId="3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165" fontId="2" fillId="2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5" fontId="3" fillId="2" borderId="1" xfId="1" applyFont="1" applyFill="1" applyBorder="1"/>
    <xf numFmtId="165" fontId="2" fillId="2" borderId="1" xfId="1" applyFont="1" applyFill="1" applyBorder="1"/>
    <xf numFmtId="167" fontId="2" fillId="2" borderId="1" xfId="1" applyNumberFormat="1" applyFont="1" applyFill="1" applyBorder="1"/>
    <xf numFmtId="165" fontId="9" fillId="2" borderId="1" xfId="1" applyFont="1" applyFill="1" applyBorder="1"/>
    <xf numFmtId="166" fontId="2" fillId="2" borderId="1" xfId="1" applyNumberFormat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167" fontId="9" fillId="2" borderId="1" xfId="1" applyNumberFormat="1" applyFont="1" applyFill="1" applyBorder="1"/>
    <xf numFmtId="0" fontId="15" fillId="0" borderId="1" xfId="0" applyFont="1" applyBorder="1" applyAlignment="1">
      <alignment vertical="center" wrapText="1"/>
    </xf>
    <xf numFmtId="165" fontId="12" fillId="2" borderId="1" xfId="1" applyFont="1" applyFill="1" applyBorder="1"/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67" fontId="3" fillId="2" borderId="1" xfId="1" applyNumberFormat="1" applyFont="1" applyFill="1" applyBorder="1"/>
    <xf numFmtId="0" fontId="0" fillId="2" borderId="0" xfId="0" applyFill="1"/>
    <xf numFmtId="165" fontId="0" fillId="2" borderId="0" xfId="1" applyFont="1" applyFill="1"/>
    <xf numFmtId="165" fontId="2" fillId="2" borderId="13" xfId="1" applyFont="1" applyFill="1" applyBorder="1"/>
    <xf numFmtId="0" fontId="12" fillId="0" borderId="7" xfId="0" applyFont="1" applyBorder="1" applyAlignment="1">
      <alignment vertical="center" wrapText="1"/>
    </xf>
    <xf numFmtId="165" fontId="0" fillId="0" borderId="0" xfId="1" applyFont="1"/>
    <xf numFmtId="0" fontId="12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wrapText="1"/>
    </xf>
    <xf numFmtId="165" fontId="9" fillId="2" borderId="13" xfId="1" applyFont="1" applyFill="1" applyBorder="1"/>
    <xf numFmtId="165" fontId="2" fillId="2" borderId="13" xfId="1" applyFont="1" applyFill="1" applyBorder="1" applyAlignment="1">
      <alignment horizontal="center"/>
    </xf>
    <xf numFmtId="165" fontId="2" fillId="5" borderId="13" xfId="1" applyFont="1" applyFill="1" applyBorder="1"/>
    <xf numFmtId="165" fontId="9" fillId="5" borderId="13" xfId="1" applyFont="1" applyFill="1" applyBorder="1"/>
    <xf numFmtId="165" fontId="0" fillId="5" borderId="0" xfId="1" applyFont="1" applyFill="1"/>
    <xf numFmtId="0" fontId="3" fillId="6" borderId="1" xfId="0" applyFont="1" applyFill="1" applyBorder="1" applyAlignment="1">
      <alignment wrapText="1"/>
    </xf>
    <xf numFmtId="0" fontId="3" fillId="6" borderId="7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23" fillId="2" borderId="0" xfId="0" applyFont="1" applyFill="1"/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65" fontId="9" fillId="2" borderId="0" xfId="1" applyFont="1" applyFill="1" applyBorder="1"/>
    <xf numFmtId="0" fontId="20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" fillId="2" borderId="0" xfId="0" applyFont="1" applyFill="1"/>
    <xf numFmtId="0" fontId="10" fillId="0" borderId="1" xfId="0" applyFont="1" applyBorder="1" applyAlignment="1">
      <alignment wrapText="1"/>
    </xf>
    <xf numFmtId="0" fontId="0" fillId="7" borderId="0" xfId="0" applyFill="1"/>
    <xf numFmtId="165" fontId="2" fillId="2" borderId="0" xfId="1" applyFont="1" applyFill="1" applyBorder="1"/>
    <xf numFmtId="0" fontId="0" fillId="4" borderId="0" xfId="0" applyFill="1"/>
    <xf numFmtId="0" fontId="6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2" xfId="1" applyFont="1" applyFill="1" applyBorder="1" applyAlignment="1">
      <alignment horizontal="center" wrapText="1"/>
    </xf>
    <xf numFmtId="165" fontId="5" fillId="2" borderId="3" xfId="1" applyFont="1" applyFill="1" applyBorder="1" applyAlignment="1">
      <alignment horizontal="center" wrapText="1"/>
    </xf>
    <xf numFmtId="165" fontId="7" fillId="2" borderId="1" xfId="1" applyFont="1" applyFill="1" applyBorder="1"/>
    <xf numFmtId="165" fontId="0" fillId="2" borderId="1" xfId="1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2" fillId="2" borderId="2" xfId="1" applyFont="1" applyFill="1" applyBorder="1"/>
    <xf numFmtId="165" fontId="3" fillId="2" borderId="2" xfId="1" applyFont="1" applyFill="1" applyBorder="1"/>
    <xf numFmtId="165" fontId="3" fillId="2" borderId="2" xfId="1" applyFont="1" applyFill="1" applyBorder="1" applyAlignment="1">
      <alignment horizontal="center" wrapText="1"/>
    </xf>
    <xf numFmtId="164" fontId="3" fillId="2" borderId="1" xfId="1" applyNumberFormat="1" applyFont="1" applyFill="1" applyBorder="1"/>
    <xf numFmtId="164" fontId="2" fillId="2" borderId="1" xfId="1" applyNumberFormat="1" applyFont="1" applyFill="1" applyBorder="1"/>
    <xf numFmtId="0" fontId="0" fillId="2" borderId="1" xfId="0" applyFill="1" applyBorder="1"/>
    <xf numFmtId="165" fontId="2" fillId="2" borderId="0" xfId="1" applyFont="1" applyFill="1"/>
    <xf numFmtId="165" fontId="2" fillId="2" borderId="3" xfId="1" applyFont="1" applyFill="1" applyBorder="1"/>
    <xf numFmtId="168" fontId="3" fillId="2" borderId="1" xfId="1" applyNumberFormat="1" applyFont="1" applyFill="1" applyBorder="1"/>
    <xf numFmtId="168" fontId="2" fillId="2" borderId="1" xfId="1" applyNumberFormat="1" applyFont="1" applyFill="1" applyBorder="1"/>
    <xf numFmtId="165" fontId="0" fillId="2" borderId="3" xfId="1" applyFont="1" applyFill="1" applyBorder="1"/>
    <xf numFmtId="49" fontId="5" fillId="2" borderId="9" xfId="0" applyNumberFormat="1" applyFont="1" applyFill="1" applyBorder="1" applyAlignment="1">
      <alignment horizontal="center" wrapText="1"/>
    </xf>
    <xf numFmtId="166" fontId="3" fillId="2" borderId="1" xfId="1" applyNumberFormat="1" applyFont="1" applyFill="1" applyBorder="1"/>
    <xf numFmtId="166" fontId="9" fillId="2" borderId="1" xfId="1" applyNumberFormat="1" applyFont="1" applyFill="1" applyBorder="1"/>
    <xf numFmtId="0" fontId="7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horizontal="center" wrapText="1"/>
    </xf>
    <xf numFmtId="0" fontId="7" fillId="2" borderId="14" xfId="0" applyFont="1" applyFill="1" applyBorder="1" applyAlignment="1">
      <alignment wrapText="1"/>
    </xf>
    <xf numFmtId="165" fontId="3" fillId="2" borderId="1" xfId="1" applyNumberFormat="1" applyFont="1" applyFill="1" applyBorder="1"/>
    <xf numFmtId="164" fontId="0" fillId="0" borderId="0" xfId="0" applyNumberFormat="1"/>
    <xf numFmtId="164" fontId="0" fillId="2" borderId="0" xfId="0" applyNumberFormat="1" applyFill="1"/>
    <xf numFmtId="165" fontId="0" fillId="0" borderId="0" xfId="0" applyNumberFormat="1"/>
    <xf numFmtId="0" fontId="9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165" fontId="2" fillId="2" borderId="3" xfId="1" applyFont="1" applyFill="1" applyBorder="1" applyAlignment="1">
      <alignment horizontal="center"/>
    </xf>
    <xf numFmtId="165" fontId="2" fillId="2" borderId="1" xfId="1" applyNumberFormat="1" applyFont="1" applyFill="1" applyBorder="1"/>
    <xf numFmtId="0" fontId="2" fillId="2" borderId="0" xfId="0" applyFont="1" applyFill="1" applyAlignment="1">
      <alignment horizontal="center"/>
    </xf>
    <xf numFmtId="49" fontId="5" fillId="5" borderId="1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CC"/>
      <color rgb="FFFFFFCC"/>
      <color rgb="FFCCFF66"/>
      <color rgb="FFCCFFFF"/>
      <color rgb="FF99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6"/>
  <sheetViews>
    <sheetView tabSelected="1" view="pageBreakPreview" topLeftCell="A146" zoomScale="110" zoomScaleNormal="150" zoomScaleSheetLayoutView="110" workbookViewId="0">
      <selection activeCell="F138" sqref="F138"/>
    </sheetView>
  </sheetViews>
  <sheetFormatPr defaultRowHeight="15" x14ac:dyDescent="0.25"/>
  <cols>
    <col min="1" max="1" width="38.140625" customWidth="1"/>
    <col min="2" max="2" width="11" style="49" customWidth="1"/>
    <col min="3" max="3" width="17.7109375" style="49" customWidth="1"/>
    <col min="4" max="4" width="17" style="49" customWidth="1"/>
    <col min="5" max="5" width="17.5703125" style="49" customWidth="1"/>
    <col min="6" max="8" width="17.28515625" style="49" customWidth="1"/>
    <col min="9" max="9" width="17.5703125" customWidth="1"/>
    <col min="10" max="10" width="17" customWidth="1"/>
    <col min="12" max="12" width="12" bestFit="1" customWidth="1"/>
  </cols>
  <sheetData>
    <row r="1" spans="1:8" ht="15.75" hidden="1" customHeight="1" x14ac:dyDescent="0.25">
      <c r="G1" s="157" t="s">
        <v>295</v>
      </c>
      <c r="H1" s="157"/>
    </row>
    <row r="2" spans="1:8" ht="15.75" hidden="1" customHeight="1" x14ac:dyDescent="0.25">
      <c r="G2" s="157" t="s">
        <v>329</v>
      </c>
      <c r="H2" s="157"/>
    </row>
    <row r="3" spans="1:8" ht="17.25" hidden="1" customHeight="1" x14ac:dyDescent="0.25"/>
    <row r="4" spans="1:8" ht="15.6" customHeight="1" x14ac:dyDescent="0.25">
      <c r="G4" s="157" t="s">
        <v>295</v>
      </c>
      <c r="H4" s="157"/>
    </row>
    <row r="5" spans="1:8" ht="15.6" customHeight="1" x14ac:dyDescent="0.25">
      <c r="G5" s="157" t="s">
        <v>330</v>
      </c>
      <c r="H5" s="157"/>
    </row>
    <row r="6" spans="1:8" ht="16.149999999999999" customHeight="1" x14ac:dyDescent="0.25">
      <c r="G6" s="157" t="s">
        <v>624</v>
      </c>
      <c r="H6" s="157"/>
    </row>
    <row r="7" spans="1:8" ht="22.9" customHeight="1" x14ac:dyDescent="0.25">
      <c r="G7" s="149"/>
      <c r="H7" s="149"/>
    </row>
    <row r="8" spans="1:8" ht="37.9" customHeight="1" x14ac:dyDescent="0.25">
      <c r="A8" s="161" t="s">
        <v>625</v>
      </c>
      <c r="B8" s="161"/>
      <c r="C8" s="161"/>
      <c r="D8" s="161"/>
      <c r="E8" s="161"/>
      <c r="F8" s="161"/>
      <c r="G8" s="161"/>
      <c r="H8" s="161"/>
    </row>
    <row r="9" spans="1:8" ht="15.6" customHeight="1" x14ac:dyDescent="0.25">
      <c r="A9" s="162"/>
      <c r="B9" s="162"/>
      <c r="C9" s="158" t="s">
        <v>577</v>
      </c>
      <c r="D9" s="159"/>
      <c r="E9" s="160"/>
      <c r="F9" s="158" t="s">
        <v>626</v>
      </c>
      <c r="G9" s="159"/>
      <c r="H9" s="160"/>
    </row>
    <row r="10" spans="1:8" ht="16.149999999999999" hidden="1" customHeight="1" x14ac:dyDescent="0.25">
      <c r="A10" s="153" t="s">
        <v>1</v>
      </c>
      <c r="B10" s="155" t="s">
        <v>0</v>
      </c>
    </row>
    <row r="11" spans="1:8" ht="34.9" customHeight="1" x14ac:dyDescent="0.25">
      <c r="A11" s="154"/>
      <c r="B11" s="156"/>
      <c r="C11" s="146" t="s">
        <v>331</v>
      </c>
      <c r="D11" s="146" t="s">
        <v>166</v>
      </c>
      <c r="E11" s="146" t="s">
        <v>167</v>
      </c>
      <c r="F11" s="146" t="s">
        <v>331</v>
      </c>
      <c r="G11" s="146" t="s">
        <v>166</v>
      </c>
      <c r="H11" s="146" t="s">
        <v>167</v>
      </c>
    </row>
    <row r="12" spans="1:8" ht="13.9" customHeight="1" x14ac:dyDescent="0.25">
      <c r="A12" s="1">
        <v>1</v>
      </c>
      <c r="B12" s="145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</row>
    <row r="13" spans="1:8" ht="76.5" customHeight="1" thickBot="1" x14ac:dyDescent="0.3">
      <c r="A13" s="66" t="s">
        <v>332</v>
      </c>
      <c r="B13" s="80" t="s">
        <v>333</v>
      </c>
      <c r="C13" s="81">
        <f>SUM(C14+C19)</f>
        <v>100000</v>
      </c>
      <c r="D13" s="23"/>
      <c r="E13" s="82">
        <f t="shared" ref="E13:E21" si="0">SUM(C13:D13)</f>
        <v>100000</v>
      </c>
      <c r="F13" s="81">
        <f>SUM(F14+F19)</f>
        <v>100000</v>
      </c>
      <c r="G13" s="23"/>
      <c r="H13" s="82">
        <f t="shared" ref="H13:H27" si="1">SUM(F13:G13)</f>
        <v>100000</v>
      </c>
    </row>
    <row r="14" spans="1:8" ht="106.5" customHeight="1" thickBot="1" x14ac:dyDescent="0.3">
      <c r="A14" s="52" t="s">
        <v>373</v>
      </c>
      <c r="B14" s="29" t="s">
        <v>374</v>
      </c>
      <c r="C14" s="24">
        <f>SUM(C15:C18)</f>
        <v>95000</v>
      </c>
      <c r="D14" s="23"/>
      <c r="E14" s="82">
        <f t="shared" si="0"/>
        <v>95000</v>
      </c>
      <c r="F14" s="24">
        <f>SUM(F15:F18)</f>
        <v>95000</v>
      </c>
      <c r="G14" s="23"/>
      <c r="H14" s="82">
        <f t="shared" si="1"/>
        <v>95000</v>
      </c>
    </row>
    <row r="15" spans="1:8" ht="40.5" customHeight="1" thickBot="1" x14ac:dyDescent="0.3">
      <c r="A15" s="70" t="s">
        <v>375</v>
      </c>
      <c r="B15" s="9" t="s">
        <v>376</v>
      </c>
      <c r="C15" s="25">
        <v>90000</v>
      </c>
      <c r="D15" s="23"/>
      <c r="E15" s="83">
        <f t="shared" si="0"/>
        <v>90000</v>
      </c>
      <c r="F15" s="25">
        <v>90000</v>
      </c>
      <c r="G15" s="23"/>
      <c r="H15" s="83">
        <f t="shared" si="1"/>
        <v>90000</v>
      </c>
    </row>
    <row r="16" spans="1:8" ht="84.75" customHeight="1" thickBot="1" x14ac:dyDescent="0.3">
      <c r="A16" s="71" t="s">
        <v>377</v>
      </c>
      <c r="B16" s="9" t="s">
        <v>378</v>
      </c>
      <c r="C16" s="25">
        <v>2000</v>
      </c>
      <c r="D16" s="23"/>
      <c r="E16" s="83">
        <f t="shared" si="0"/>
        <v>2000</v>
      </c>
      <c r="F16" s="25">
        <v>2000</v>
      </c>
      <c r="G16" s="23"/>
      <c r="H16" s="83">
        <f t="shared" si="1"/>
        <v>2000</v>
      </c>
    </row>
    <row r="17" spans="1:9" ht="84.75" customHeight="1" thickBot="1" x14ac:dyDescent="0.3">
      <c r="A17" s="71" t="s">
        <v>379</v>
      </c>
      <c r="B17" s="9" t="s">
        <v>380</v>
      </c>
      <c r="C17" s="25">
        <v>2000</v>
      </c>
      <c r="D17" s="23"/>
      <c r="E17" s="83">
        <f t="shared" si="0"/>
        <v>2000</v>
      </c>
      <c r="F17" s="25">
        <v>2000</v>
      </c>
      <c r="G17" s="23"/>
      <c r="H17" s="83">
        <f t="shared" si="1"/>
        <v>2000</v>
      </c>
    </row>
    <row r="18" spans="1:9" ht="54.75" customHeight="1" thickBot="1" x14ac:dyDescent="0.3">
      <c r="A18" s="71" t="s">
        <v>381</v>
      </c>
      <c r="B18" s="9" t="s">
        <v>382</v>
      </c>
      <c r="C18" s="25">
        <v>1000</v>
      </c>
      <c r="D18" s="23"/>
      <c r="E18" s="83">
        <f t="shared" si="0"/>
        <v>1000</v>
      </c>
      <c r="F18" s="25">
        <v>1000</v>
      </c>
      <c r="G18" s="23"/>
      <c r="H18" s="83">
        <f t="shared" si="1"/>
        <v>1000</v>
      </c>
    </row>
    <row r="19" spans="1:9" ht="56.25" customHeight="1" thickBot="1" x14ac:dyDescent="0.3">
      <c r="A19" s="52" t="s">
        <v>383</v>
      </c>
      <c r="B19" s="29" t="s">
        <v>384</v>
      </c>
      <c r="C19" s="24">
        <f>SUM(C20:C21)</f>
        <v>5000</v>
      </c>
      <c r="D19" s="23"/>
      <c r="E19" s="82">
        <f t="shared" si="0"/>
        <v>5000</v>
      </c>
      <c r="F19" s="24">
        <f>SUM(F20:F21)</f>
        <v>5000</v>
      </c>
      <c r="G19" s="23"/>
      <c r="H19" s="82">
        <f t="shared" si="1"/>
        <v>5000</v>
      </c>
    </row>
    <row r="20" spans="1:9" ht="54" customHeight="1" thickBot="1" x14ac:dyDescent="0.3">
      <c r="A20" s="71" t="s">
        <v>385</v>
      </c>
      <c r="B20" s="9" t="s">
        <v>386</v>
      </c>
      <c r="C20" s="25">
        <v>4000</v>
      </c>
      <c r="D20" s="23"/>
      <c r="E20" s="83">
        <f t="shared" si="0"/>
        <v>4000</v>
      </c>
      <c r="F20" s="25">
        <v>4000</v>
      </c>
      <c r="G20" s="23"/>
      <c r="H20" s="83">
        <f t="shared" si="1"/>
        <v>4000</v>
      </c>
    </row>
    <row r="21" spans="1:9" ht="105.75" customHeight="1" thickBot="1" x14ac:dyDescent="0.3">
      <c r="A21" s="38" t="s">
        <v>387</v>
      </c>
      <c r="B21" s="9" t="s">
        <v>388</v>
      </c>
      <c r="C21" s="25">
        <v>1000</v>
      </c>
      <c r="D21" s="23"/>
      <c r="E21" s="83">
        <f t="shared" si="0"/>
        <v>1000</v>
      </c>
      <c r="F21" s="25">
        <v>1000</v>
      </c>
      <c r="G21" s="23"/>
      <c r="H21" s="83">
        <f t="shared" si="1"/>
        <v>1000</v>
      </c>
    </row>
    <row r="22" spans="1:9" ht="57.75" customHeight="1" x14ac:dyDescent="0.25">
      <c r="A22" s="66" t="s">
        <v>334</v>
      </c>
      <c r="B22" s="29" t="s">
        <v>11</v>
      </c>
      <c r="C22" s="13">
        <f>SUM(C23,C31,C45,C54,C56)</f>
        <v>170367400</v>
      </c>
      <c r="D22" s="13">
        <f>SUM(D23,D31,D45,D54,D56)</f>
        <v>320743178.15999997</v>
      </c>
      <c r="E22" s="24">
        <f t="shared" ref="E22:E30" si="2">SUM(C22:D22)</f>
        <v>491110578.15999997</v>
      </c>
      <c r="F22" s="13">
        <f>SUM(F23,F31,F45,F54,F56)</f>
        <v>170786800</v>
      </c>
      <c r="G22" s="13">
        <f>SUM(G23,G31,G45,G54,G56)</f>
        <v>346783441.16000003</v>
      </c>
      <c r="H22" s="24">
        <f t="shared" si="1"/>
        <v>517570241.16000003</v>
      </c>
      <c r="I22" s="141"/>
    </row>
    <row r="23" spans="1:9" ht="48" customHeight="1" x14ac:dyDescent="0.25">
      <c r="A23" s="41" t="s">
        <v>355</v>
      </c>
      <c r="B23" s="29" t="s">
        <v>12</v>
      </c>
      <c r="C23" s="13">
        <f>SUM(C24)</f>
        <v>37339400</v>
      </c>
      <c r="D23" s="24">
        <f>SUM(D24)</f>
        <v>49802992</v>
      </c>
      <c r="E23" s="24">
        <f t="shared" si="2"/>
        <v>87142392</v>
      </c>
      <c r="F23" s="13">
        <f>SUM(F24)</f>
        <v>36794900</v>
      </c>
      <c r="G23" s="24">
        <f>SUM(G24)</f>
        <v>54323557</v>
      </c>
      <c r="H23" s="24">
        <f t="shared" si="1"/>
        <v>91118457</v>
      </c>
    </row>
    <row r="24" spans="1:9" ht="42" customHeight="1" x14ac:dyDescent="0.25">
      <c r="A24" s="17" t="s">
        <v>54</v>
      </c>
      <c r="B24" s="11" t="s">
        <v>16</v>
      </c>
      <c r="C24" s="19">
        <f>SUM(C25:C30)</f>
        <v>37339400</v>
      </c>
      <c r="D24" s="25">
        <f>SUM(D25:D30)</f>
        <v>49802992</v>
      </c>
      <c r="E24" s="25">
        <f t="shared" si="2"/>
        <v>87142392</v>
      </c>
      <c r="F24" s="19">
        <f>SUM(F25:F30)</f>
        <v>36794900</v>
      </c>
      <c r="G24" s="25">
        <f>SUM(G25:G30)</f>
        <v>54323557</v>
      </c>
      <c r="H24" s="25">
        <f t="shared" si="1"/>
        <v>91118457</v>
      </c>
    </row>
    <row r="25" spans="1:9" ht="123.75" customHeight="1" x14ac:dyDescent="0.25">
      <c r="A25" s="4" t="s">
        <v>356</v>
      </c>
      <c r="B25" s="11" t="s">
        <v>357</v>
      </c>
      <c r="C25" s="84">
        <v>980000</v>
      </c>
      <c r="D25" s="26">
        <v>0</v>
      </c>
      <c r="E25" s="25">
        <f t="shared" si="2"/>
        <v>980000</v>
      </c>
      <c r="F25" s="19">
        <v>980000</v>
      </c>
      <c r="G25" s="25">
        <v>0</v>
      </c>
      <c r="H25" s="25">
        <f t="shared" si="1"/>
        <v>980000</v>
      </c>
    </row>
    <row r="26" spans="1:9" ht="22.5" customHeight="1" x14ac:dyDescent="0.25">
      <c r="A26" s="4" t="s">
        <v>469</v>
      </c>
      <c r="B26" s="11" t="s">
        <v>472</v>
      </c>
      <c r="C26" s="84">
        <v>60000</v>
      </c>
      <c r="D26" s="26"/>
      <c r="E26" s="25">
        <f t="shared" si="2"/>
        <v>60000</v>
      </c>
      <c r="F26" s="19">
        <v>60000</v>
      </c>
      <c r="G26" s="25"/>
      <c r="H26" s="25">
        <f t="shared" si="1"/>
        <v>60000</v>
      </c>
    </row>
    <row r="27" spans="1:9" ht="39" customHeight="1" x14ac:dyDescent="0.25">
      <c r="A27" s="4" t="s">
        <v>2</v>
      </c>
      <c r="B27" s="11" t="s">
        <v>13</v>
      </c>
      <c r="C27" s="19">
        <v>36299400</v>
      </c>
      <c r="D27" s="26">
        <v>0</v>
      </c>
      <c r="E27" s="25">
        <f t="shared" si="2"/>
        <v>36299400</v>
      </c>
      <c r="F27" s="19">
        <v>35754900</v>
      </c>
      <c r="G27" s="26">
        <v>0</v>
      </c>
      <c r="H27" s="25">
        <f t="shared" si="1"/>
        <v>35754900</v>
      </c>
    </row>
    <row r="28" spans="1:9" ht="36" hidden="1" customHeight="1" x14ac:dyDescent="0.25">
      <c r="A28" s="4" t="s">
        <v>185</v>
      </c>
      <c r="B28" s="11" t="s">
        <v>186</v>
      </c>
      <c r="C28" s="19">
        <v>0</v>
      </c>
      <c r="D28" s="25">
        <v>0</v>
      </c>
      <c r="E28" s="25">
        <f t="shared" si="2"/>
        <v>0</v>
      </c>
      <c r="F28" s="19">
        <v>0</v>
      </c>
      <c r="G28" s="25">
        <v>0</v>
      </c>
      <c r="H28" s="25">
        <f t="shared" ref="H28:H29" si="3">SUM(D28:G28)</f>
        <v>0</v>
      </c>
    </row>
    <row r="29" spans="1:9" ht="25.9" hidden="1" customHeight="1" x14ac:dyDescent="0.25">
      <c r="A29" s="4" t="s">
        <v>191</v>
      </c>
      <c r="B29" s="11" t="s">
        <v>192</v>
      </c>
      <c r="C29" s="19">
        <v>0</v>
      </c>
      <c r="D29" s="25">
        <v>0</v>
      </c>
      <c r="E29" s="25">
        <f t="shared" si="2"/>
        <v>0</v>
      </c>
      <c r="F29" s="19">
        <v>0</v>
      </c>
      <c r="G29" s="25">
        <v>0</v>
      </c>
      <c r="H29" s="25">
        <f t="shared" si="3"/>
        <v>0</v>
      </c>
    </row>
    <row r="30" spans="1:9" ht="64.5" customHeight="1" x14ac:dyDescent="0.25">
      <c r="A30" s="4" t="s">
        <v>254</v>
      </c>
      <c r="B30" s="11" t="s">
        <v>14</v>
      </c>
      <c r="C30" s="19">
        <v>0</v>
      </c>
      <c r="D30" s="25">
        <v>49802992</v>
      </c>
      <c r="E30" s="25">
        <f t="shared" si="2"/>
        <v>49802992</v>
      </c>
      <c r="F30" s="19">
        <v>0</v>
      </c>
      <c r="G30" s="25">
        <v>54323557</v>
      </c>
      <c r="H30" s="25">
        <f>SUM(F30:G30)</f>
        <v>54323557</v>
      </c>
    </row>
    <row r="31" spans="1:9" ht="43.15" customHeight="1" x14ac:dyDescent="0.25">
      <c r="A31" s="151" t="s">
        <v>569</v>
      </c>
      <c r="B31" s="29" t="s">
        <v>15</v>
      </c>
      <c r="C31" s="13">
        <f>SUM(C33)</f>
        <v>75673000</v>
      </c>
      <c r="D31" s="13">
        <f t="shared" ref="D31:E31" si="4">SUM(D33)</f>
        <v>268768090.15999997</v>
      </c>
      <c r="E31" s="13">
        <f t="shared" si="4"/>
        <v>344441090.15999997</v>
      </c>
      <c r="F31" s="13">
        <f>SUM(F33)</f>
        <v>75971800</v>
      </c>
      <c r="G31" s="13">
        <f t="shared" ref="G31:H31" si="5">SUM(G33)</f>
        <v>290287788.16000003</v>
      </c>
      <c r="H31" s="13">
        <f t="shared" si="5"/>
        <v>366259588.16000003</v>
      </c>
    </row>
    <row r="32" spans="1:9" ht="13.9" hidden="1" customHeight="1" x14ac:dyDescent="0.25">
      <c r="A32" s="152"/>
      <c r="B32" s="30"/>
      <c r="C32" s="19"/>
      <c r="D32" s="19"/>
      <c r="E32" s="19"/>
      <c r="F32" s="19"/>
      <c r="G32" s="19"/>
      <c r="H32" s="19"/>
    </row>
    <row r="33" spans="1:10" ht="45" customHeight="1" x14ac:dyDescent="0.25">
      <c r="A33" s="14" t="s">
        <v>55</v>
      </c>
      <c r="B33" s="60" t="s">
        <v>17</v>
      </c>
      <c r="C33" s="13">
        <f>SUM(C34:C41)</f>
        <v>75673000</v>
      </c>
      <c r="D33" s="13">
        <f>SUM(D36:D41)</f>
        <v>268768090.15999997</v>
      </c>
      <c r="E33" s="13">
        <f t="shared" ref="E33:E92" si="6">SUM(C33:D33)</f>
        <v>344441090.15999997</v>
      </c>
      <c r="F33" s="13">
        <f>SUM(F34:F41)</f>
        <v>75971800</v>
      </c>
      <c r="G33" s="13">
        <f>SUM(G36:G41)</f>
        <v>290287788.16000003</v>
      </c>
      <c r="H33" s="13">
        <f t="shared" ref="H33:H92" si="7">SUM(F33:G33)</f>
        <v>366259588.16000003</v>
      </c>
      <c r="I33" s="141"/>
    </row>
    <row r="34" spans="1:10" ht="78" customHeight="1" x14ac:dyDescent="0.25">
      <c r="A34" s="108" t="s">
        <v>358</v>
      </c>
      <c r="B34" s="30" t="s">
        <v>359</v>
      </c>
      <c r="C34" s="19">
        <v>684000</v>
      </c>
      <c r="D34" s="13">
        <v>0</v>
      </c>
      <c r="E34" s="19">
        <f>SUM(C34:D34)</f>
        <v>684000</v>
      </c>
      <c r="F34" s="19">
        <v>684000</v>
      </c>
      <c r="G34" s="13">
        <v>0</v>
      </c>
      <c r="H34" s="25">
        <f>SUM(F34:G34)</f>
        <v>684000</v>
      </c>
    </row>
    <row r="35" spans="1:10" ht="19.5" customHeight="1" x14ac:dyDescent="0.25">
      <c r="A35" s="4" t="s">
        <v>469</v>
      </c>
      <c r="B35" s="11" t="s">
        <v>470</v>
      </c>
      <c r="C35" s="147">
        <v>604570</v>
      </c>
      <c r="D35" s="13"/>
      <c r="E35" s="19">
        <f>SUM(C35:D35)</f>
        <v>604570</v>
      </c>
      <c r="F35" s="19">
        <v>604570</v>
      </c>
      <c r="G35" s="13"/>
      <c r="H35" s="25">
        <f>SUM(F35:G35)</f>
        <v>604570</v>
      </c>
    </row>
    <row r="36" spans="1:10" ht="63" customHeight="1" x14ac:dyDescent="0.25">
      <c r="A36" s="108" t="s">
        <v>323</v>
      </c>
      <c r="B36" s="9" t="s">
        <v>324</v>
      </c>
      <c r="C36" s="85"/>
      <c r="D36" s="19">
        <v>845714.16</v>
      </c>
      <c r="E36" s="19">
        <f>SUM(C36:D36)</f>
        <v>845714.16</v>
      </c>
      <c r="F36" s="19">
        <v>0</v>
      </c>
      <c r="G36" s="19">
        <v>845714.16</v>
      </c>
      <c r="H36" s="25">
        <f>SUM(F36:G36)</f>
        <v>845714.16</v>
      </c>
      <c r="I36" s="62"/>
      <c r="J36" s="62"/>
    </row>
    <row r="37" spans="1:10" ht="49.15" customHeight="1" x14ac:dyDescent="0.25">
      <c r="A37" s="4" t="s">
        <v>227</v>
      </c>
      <c r="B37" s="9" t="s">
        <v>228</v>
      </c>
      <c r="C37" s="19"/>
      <c r="D37" s="25">
        <v>20358000</v>
      </c>
      <c r="E37" s="25">
        <f>SUM(C37:D37)</f>
        <v>20358000</v>
      </c>
      <c r="F37" s="19"/>
      <c r="G37" s="25">
        <v>20358000</v>
      </c>
      <c r="H37" s="25">
        <f>SUM(F37:G37)</f>
        <v>20358000</v>
      </c>
    </row>
    <row r="38" spans="1:10" ht="40.15" customHeight="1" x14ac:dyDescent="0.25">
      <c r="A38" s="3" t="s">
        <v>2</v>
      </c>
      <c r="B38" s="9" t="s">
        <v>18</v>
      </c>
      <c r="C38" s="19">
        <v>74384430</v>
      </c>
      <c r="D38" s="26">
        <v>0</v>
      </c>
      <c r="E38" s="25">
        <f t="shared" si="6"/>
        <v>74384430</v>
      </c>
      <c r="F38" s="19">
        <v>74683230</v>
      </c>
      <c r="G38" s="26">
        <v>0</v>
      </c>
      <c r="H38" s="25">
        <f t="shared" si="7"/>
        <v>74683230</v>
      </c>
    </row>
    <row r="39" spans="1:10" ht="88.9" customHeight="1" x14ac:dyDescent="0.25">
      <c r="A39" s="4" t="s">
        <v>255</v>
      </c>
      <c r="B39" s="9" t="s">
        <v>19</v>
      </c>
      <c r="C39" s="19">
        <v>0</v>
      </c>
      <c r="D39" s="25">
        <v>231946476</v>
      </c>
      <c r="E39" s="25">
        <f t="shared" ref="E39" si="8">SUM(C39:D39)</f>
        <v>231946476</v>
      </c>
      <c r="F39" s="19">
        <v>0</v>
      </c>
      <c r="G39" s="25">
        <v>253466174</v>
      </c>
      <c r="H39" s="25">
        <f t="shared" ref="H39" si="9">SUM(F39:G39)</f>
        <v>253466174</v>
      </c>
      <c r="I39" s="51"/>
      <c r="J39" s="51"/>
    </row>
    <row r="40" spans="1:10" ht="37.9" customHeight="1" x14ac:dyDescent="0.25">
      <c r="A40" s="4" t="s">
        <v>258</v>
      </c>
      <c r="B40" s="9" t="s">
        <v>229</v>
      </c>
      <c r="C40" s="19"/>
      <c r="D40" s="25">
        <v>7058400</v>
      </c>
      <c r="E40" s="25">
        <f>SUM(C40:D40)</f>
        <v>7058400</v>
      </c>
      <c r="F40" s="19"/>
      <c r="G40" s="25">
        <v>7058400</v>
      </c>
      <c r="H40" s="25">
        <f>SUM(F40:G40)</f>
        <v>7058400</v>
      </c>
    </row>
    <row r="41" spans="1:10" ht="61.5" customHeight="1" x14ac:dyDescent="0.25">
      <c r="A41" s="4" t="s">
        <v>256</v>
      </c>
      <c r="B41" s="9" t="s">
        <v>257</v>
      </c>
      <c r="C41" s="19">
        <v>0</v>
      </c>
      <c r="D41" s="25">
        <v>8559500</v>
      </c>
      <c r="E41" s="25">
        <f t="shared" si="6"/>
        <v>8559500</v>
      </c>
      <c r="F41" s="19">
        <v>0</v>
      </c>
      <c r="G41" s="25">
        <v>8559500</v>
      </c>
      <c r="H41" s="25">
        <f t="shared" si="7"/>
        <v>8559500</v>
      </c>
      <c r="I41" s="51"/>
      <c r="J41" s="51"/>
    </row>
    <row r="42" spans="1:10" ht="23.45" hidden="1" customHeight="1" x14ac:dyDescent="0.25">
      <c r="A42" s="42" t="s">
        <v>189</v>
      </c>
      <c r="B42" s="43" t="s">
        <v>190</v>
      </c>
      <c r="C42" s="19">
        <v>0</v>
      </c>
      <c r="D42" s="26">
        <v>0</v>
      </c>
      <c r="E42" s="25">
        <f t="shared" si="6"/>
        <v>0</v>
      </c>
      <c r="F42" s="19">
        <v>0</v>
      </c>
      <c r="G42" s="26">
        <v>0</v>
      </c>
      <c r="H42" s="25">
        <f t="shared" si="7"/>
        <v>0</v>
      </c>
    </row>
    <row r="43" spans="1:10" ht="22.9" hidden="1" customHeight="1" x14ac:dyDescent="0.25">
      <c r="A43" s="4" t="s">
        <v>187</v>
      </c>
      <c r="B43" s="9" t="s">
        <v>188</v>
      </c>
      <c r="C43" s="19">
        <v>0</v>
      </c>
      <c r="D43" s="25">
        <v>0</v>
      </c>
      <c r="E43" s="25">
        <f t="shared" si="6"/>
        <v>0</v>
      </c>
      <c r="F43" s="19">
        <v>0</v>
      </c>
      <c r="G43" s="25">
        <v>0</v>
      </c>
      <c r="H43" s="25">
        <f t="shared" si="7"/>
        <v>0</v>
      </c>
    </row>
    <row r="44" spans="1:10" ht="40.9" hidden="1" customHeight="1" x14ac:dyDescent="0.25">
      <c r="A44" s="46" t="s">
        <v>181</v>
      </c>
      <c r="B44" s="9" t="s">
        <v>182</v>
      </c>
      <c r="C44" s="19">
        <v>0</v>
      </c>
      <c r="D44" s="25">
        <v>0</v>
      </c>
      <c r="E44" s="25">
        <f t="shared" si="6"/>
        <v>0</v>
      </c>
      <c r="F44" s="19">
        <v>0</v>
      </c>
      <c r="G44" s="25">
        <v>0</v>
      </c>
      <c r="H44" s="25">
        <f t="shared" si="7"/>
        <v>0</v>
      </c>
    </row>
    <row r="45" spans="1:10" ht="60.75" customHeight="1" x14ac:dyDescent="0.25">
      <c r="A45" s="2" t="s">
        <v>709</v>
      </c>
      <c r="B45" s="29" t="s">
        <v>20</v>
      </c>
      <c r="C45" s="13">
        <f>SUM(C46,C50)</f>
        <v>29971700</v>
      </c>
      <c r="D45" s="24">
        <f>SUM(D46+D50)</f>
        <v>2172096</v>
      </c>
      <c r="E45" s="24">
        <f t="shared" si="6"/>
        <v>32143796</v>
      </c>
      <c r="F45" s="13">
        <f>SUM(F46,F50)</f>
        <v>30671200</v>
      </c>
      <c r="G45" s="24">
        <f>SUM(G46+G50)</f>
        <v>2172096</v>
      </c>
      <c r="H45" s="24">
        <f t="shared" si="7"/>
        <v>32843296</v>
      </c>
    </row>
    <row r="46" spans="1:10" ht="54.75" customHeight="1" x14ac:dyDescent="0.25">
      <c r="A46" s="17" t="s">
        <v>56</v>
      </c>
      <c r="B46" s="9" t="s">
        <v>21</v>
      </c>
      <c r="C46" s="19">
        <f>SUM(C47:C49)</f>
        <v>29471700</v>
      </c>
      <c r="D46" s="25">
        <v>0</v>
      </c>
      <c r="E46" s="25">
        <f t="shared" si="6"/>
        <v>29471700</v>
      </c>
      <c r="F46" s="19">
        <f>SUM(F47:F49)</f>
        <v>30171200</v>
      </c>
      <c r="G46" s="25">
        <f>SUM(G47:G47)</f>
        <v>0</v>
      </c>
      <c r="H46" s="25">
        <f t="shared" si="7"/>
        <v>30171200</v>
      </c>
      <c r="I46" s="53"/>
      <c r="J46" s="53"/>
    </row>
    <row r="47" spans="1:10" ht="37.9" customHeight="1" x14ac:dyDescent="0.25">
      <c r="A47" s="3" t="s">
        <v>2</v>
      </c>
      <c r="B47" s="9" t="s">
        <v>22</v>
      </c>
      <c r="C47" s="19">
        <v>29371700</v>
      </c>
      <c r="D47" s="25">
        <v>0</v>
      </c>
      <c r="E47" s="25">
        <f t="shared" si="6"/>
        <v>29371700</v>
      </c>
      <c r="F47" s="19">
        <v>30071200</v>
      </c>
      <c r="G47" s="25">
        <v>0</v>
      </c>
      <c r="H47" s="25">
        <f t="shared" si="7"/>
        <v>30071200</v>
      </c>
      <c r="I47" s="51"/>
      <c r="J47" s="51"/>
    </row>
    <row r="48" spans="1:10" ht="38.25" hidden="1" customHeight="1" x14ac:dyDescent="0.25">
      <c r="A48" s="4" t="s">
        <v>327</v>
      </c>
      <c r="B48" s="9" t="s">
        <v>328</v>
      </c>
      <c r="C48" s="19">
        <v>0</v>
      </c>
      <c r="D48" s="25">
        <v>0</v>
      </c>
      <c r="E48" s="25">
        <f t="shared" si="6"/>
        <v>0</v>
      </c>
      <c r="F48" s="19">
        <v>0</v>
      </c>
      <c r="G48" s="25">
        <v>0</v>
      </c>
      <c r="H48" s="25">
        <f t="shared" si="7"/>
        <v>0</v>
      </c>
      <c r="I48" s="51"/>
      <c r="J48" s="51"/>
    </row>
    <row r="49" spans="1:10" ht="21" customHeight="1" x14ac:dyDescent="0.25">
      <c r="A49" s="4" t="s">
        <v>469</v>
      </c>
      <c r="B49" s="11" t="s">
        <v>570</v>
      </c>
      <c r="C49" s="19">
        <v>100000</v>
      </c>
      <c r="D49" s="25"/>
      <c r="E49" s="25">
        <f>SUM(C49:D49)</f>
        <v>100000</v>
      </c>
      <c r="F49" s="19">
        <v>100000</v>
      </c>
      <c r="G49" s="25"/>
      <c r="H49" s="25">
        <f>SUM(F49:G49)</f>
        <v>100000</v>
      </c>
      <c r="I49" s="78"/>
      <c r="J49" s="78"/>
    </row>
    <row r="50" spans="1:10" ht="45.6" customHeight="1" x14ac:dyDescent="0.25">
      <c r="A50" s="18" t="s">
        <v>57</v>
      </c>
      <c r="B50" s="9" t="s">
        <v>23</v>
      </c>
      <c r="C50" s="19">
        <f>SUM(C51:C53)</f>
        <v>500000</v>
      </c>
      <c r="D50" s="25">
        <f>SUM(D51:D53)</f>
        <v>2172096</v>
      </c>
      <c r="E50" s="25">
        <f t="shared" si="6"/>
        <v>2672096</v>
      </c>
      <c r="F50" s="19">
        <f>SUM(F51:F53)</f>
        <v>500000</v>
      </c>
      <c r="G50" s="25">
        <f>SUM(G51:G53)</f>
        <v>2172096</v>
      </c>
      <c r="H50" s="25">
        <f t="shared" si="7"/>
        <v>2672096</v>
      </c>
    </row>
    <row r="51" spans="1:10" ht="25.5" customHeight="1" x14ac:dyDescent="0.25">
      <c r="A51" s="3" t="s">
        <v>3</v>
      </c>
      <c r="B51" s="9" t="s">
        <v>25</v>
      </c>
      <c r="C51" s="19">
        <v>500000</v>
      </c>
      <c r="D51" s="25">
        <v>0</v>
      </c>
      <c r="E51" s="25">
        <f t="shared" si="6"/>
        <v>500000</v>
      </c>
      <c r="F51" s="19">
        <v>500000</v>
      </c>
      <c r="G51" s="25">
        <v>0</v>
      </c>
      <c r="H51" s="25">
        <f t="shared" si="7"/>
        <v>500000</v>
      </c>
      <c r="I51" s="50"/>
      <c r="J51" s="50"/>
    </row>
    <row r="52" spans="1:10" ht="19.5" hidden="1" customHeight="1" x14ac:dyDescent="0.25">
      <c r="I52" s="50"/>
      <c r="J52" s="50"/>
    </row>
    <row r="53" spans="1:10" ht="37.9" customHeight="1" x14ac:dyDescent="0.25">
      <c r="A53" s="3" t="s">
        <v>260</v>
      </c>
      <c r="B53" s="9" t="s">
        <v>24</v>
      </c>
      <c r="C53" s="19">
        <v>0</v>
      </c>
      <c r="D53" s="25">
        <v>2172096</v>
      </c>
      <c r="E53" s="25">
        <f t="shared" si="6"/>
        <v>2172096</v>
      </c>
      <c r="F53" s="19">
        <v>0</v>
      </c>
      <c r="G53" s="25">
        <v>2172096</v>
      </c>
      <c r="H53" s="25">
        <f t="shared" si="7"/>
        <v>2172096</v>
      </c>
    </row>
    <row r="54" spans="1:10" ht="57.6" customHeight="1" x14ac:dyDescent="0.25">
      <c r="A54" s="56" t="s">
        <v>58</v>
      </c>
      <c r="B54" s="12" t="s">
        <v>172</v>
      </c>
      <c r="C54" s="13">
        <f>SUM(C55)</f>
        <v>27383300</v>
      </c>
      <c r="D54" s="24">
        <v>0</v>
      </c>
      <c r="E54" s="24">
        <f t="shared" si="6"/>
        <v>27383300</v>
      </c>
      <c r="F54" s="13">
        <f>SUM(F55)</f>
        <v>27348900</v>
      </c>
      <c r="G54" s="24">
        <v>0</v>
      </c>
      <c r="H54" s="24">
        <f t="shared" si="7"/>
        <v>27348900</v>
      </c>
    </row>
    <row r="55" spans="1:10" ht="38.450000000000003" customHeight="1" x14ac:dyDescent="0.25">
      <c r="A55" s="3" t="s">
        <v>2</v>
      </c>
      <c r="B55" s="11" t="s">
        <v>173</v>
      </c>
      <c r="C55" s="19">
        <v>27383300</v>
      </c>
      <c r="D55" s="25">
        <v>0</v>
      </c>
      <c r="E55" s="25">
        <f t="shared" si="6"/>
        <v>27383300</v>
      </c>
      <c r="F55" s="19">
        <v>27348900</v>
      </c>
      <c r="G55" s="25">
        <v>0</v>
      </c>
      <c r="H55" s="25">
        <f t="shared" si="7"/>
        <v>27348900</v>
      </c>
    </row>
    <row r="56" spans="1:10" ht="41.45" hidden="1" customHeight="1" x14ac:dyDescent="0.25">
      <c r="A56" s="7" t="s">
        <v>264</v>
      </c>
      <c r="B56" s="29" t="s">
        <v>265</v>
      </c>
      <c r="C56" s="13">
        <v>0</v>
      </c>
      <c r="D56" s="24">
        <v>0</v>
      </c>
      <c r="E56" s="24">
        <f t="shared" ref="E56" si="10">SUM(C56:D56)</f>
        <v>0</v>
      </c>
      <c r="F56" s="13">
        <v>0</v>
      </c>
      <c r="G56" s="24">
        <v>0</v>
      </c>
      <c r="H56" s="24">
        <f t="shared" ref="H56" si="11">SUM(F56:G56)</f>
        <v>0</v>
      </c>
    </row>
    <row r="57" spans="1:10" ht="66.75" customHeight="1" x14ac:dyDescent="0.25">
      <c r="A57" s="66" t="s">
        <v>335</v>
      </c>
      <c r="B57" s="12" t="s">
        <v>26</v>
      </c>
      <c r="C57" s="13">
        <f>SUM(C58+C63+C76+C78+C80)</f>
        <v>6105000</v>
      </c>
      <c r="D57" s="13">
        <f>SUM(D58+D63+D66+D68+D73+D78+D80)</f>
        <v>62228046.539999999</v>
      </c>
      <c r="E57" s="24">
        <f t="shared" si="6"/>
        <v>68333046.539999992</v>
      </c>
      <c r="F57" s="13">
        <f>SUM(F58+F63+F76+F78+F80)</f>
        <v>6105000</v>
      </c>
      <c r="G57" s="13">
        <f>SUM(G58+G63+G66+G68+G73+G78+G80)</f>
        <v>62809412.170000002</v>
      </c>
      <c r="H57" s="24">
        <f t="shared" si="7"/>
        <v>68914412.170000002</v>
      </c>
      <c r="I57" s="141"/>
    </row>
    <row r="58" spans="1:10" ht="33.75" hidden="1" customHeight="1" x14ac:dyDescent="0.25">
      <c r="A58" s="6" t="s">
        <v>461</v>
      </c>
      <c r="B58" s="12" t="s">
        <v>27</v>
      </c>
      <c r="C58" s="13">
        <f>SUM(C59)</f>
        <v>0</v>
      </c>
      <c r="D58" s="24"/>
      <c r="E58" s="24">
        <f t="shared" si="6"/>
        <v>0</v>
      </c>
      <c r="F58" s="13">
        <f>SUM(F59)</f>
        <v>0</v>
      </c>
      <c r="G58" s="24"/>
      <c r="H58" s="24">
        <f t="shared" si="7"/>
        <v>0</v>
      </c>
    </row>
    <row r="59" spans="1:10" ht="86.25" hidden="1" customHeight="1" x14ac:dyDescent="0.25">
      <c r="A59" s="15" t="s">
        <v>59</v>
      </c>
      <c r="B59" s="12" t="s">
        <v>28</v>
      </c>
      <c r="C59" s="19">
        <f>SUM(C60)</f>
        <v>0</v>
      </c>
      <c r="D59" s="25"/>
      <c r="E59" s="25">
        <f t="shared" si="6"/>
        <v>0</v>
      </c>
      <c r="F59" s="19">
        <f>SUM(F60)</f>
        <v>0</v>
      </c>
      <c r="G59" s="25"/>
      <c r="H59" s="25">
        <f t="shared" si="7"/>
        <v>0</v>
      </c>
    </row>
    <row r="60" spans="1:10" ht="42" hidden="1" customHeight="1" x14ac:dyDescent="0.25">
      <c r="A60" s="4" t="s">
        <v>4</v>
      </c>
      <c r="B60" s="11" t="s">
        <v>60</v>
      </c>
      <c r="C60" s="19">
        <f>SUM(C61:C62)</f>
        <v>0</v>
      </c>
      <c r="D60" s="25"/>
      <c r="E60" s="25">
        <f t="shared" si="6"/>
        <v>0</v>
      </c>
      <c r="F60" s="19">
        <f>SUM(F61:F62)</f>
        <v>0</v>
      </c>
      <c r="G60" s="25"/>
      <c r="H60" s="25">
        <f t="shared" si="7"/>
        <v>0</v>
      </c>
    </row>
    <row r="61" spans="1:10" ht="20.25" hidden="1" customHeight="1" x14ac:dyDescent="0.25">
      <c r="A61" s="4" t="s">
        <v>301</v>
      </c>
      <c r="B61" s="11"/>
      <c r="C61" s="19">
        <v>0</v>
      </c>
      <c r="D61" s="25"/>
      <c r="E61" s="25">
        <f t="shared" si="6"/>
        <v>0</v>
      </c>
      <c r="F61" s="19">
        <v>0</v>
      </c>
      <c r="G61" s="25"/>
      <c r="H61" s="25"/>
    </row>
    <row r="62" spans="1:10" ht="21" hidden="1" customHeight="1" x14ac:dyDescent="0.25">
      <c r="A62" s="4" t="s">
        <v>302</v>
      </c>
      <c r="B62" s="11"/>
      <c r="C62" s="19">
        <v>0</v>
      </c>
      <c r="D62" s="25"/>
      <c r="E62" s="25">
        <f t="shared" si="6"/>
        <v>0</v>
      </c>
      <c r="F62" s="19">
        <v>0</v>
      </c>
      <c r="G62" s="25"/>
      <c r="H62" s="25"/>
    </row>
    <row r="63" spans="1:10" ht="55.5" customHeight="1" x14ac:dyDescent="0.25">
      <c r="A63" s="109" t="s">
        <v>581</v>
      </c>
      <c r="B63" s="12" t="s">
        <v>29</v>
      </c>
      <c r="C63" s="13">
        <f>SUM(C64,C66)</f>
        <v>6100000</v>
      </c>
      <c r="D63" s="24"/>
      <c r="E63" s="24">
        <f t="shared" si="6"/>
        <v>6100000</v>
      </c>
      <c r="F63" s="13">
        <f>SUM(F64,F66)</f>
        <v>6100000</v>
      </c>
      <c r="G63" s="24"/>
      <c r="H63" s="25">
        <f t="shared" si="7"/>
        <v>6100000</v>
      </c>
    </row>
    <row r="64" spans="1:10" ht="27" customHeight="1" x14ac:dyDescent="0.25">
      <c r="A64" s="17" t="s">
        <v>64</v>
      </c>
      <c r="B64" s="12" t="s">
        <v>61</v>
      </c>
      <c r="C64" s="19">
        <f>SUM(C65)</f>
        <v>6000000</v>
      </c>
      <c r="D64" s="25"/>
      <c r="E64" s="25">
        <f t="shared" si="6"/>
        <v>6000000</v>
      </c>
      <c r="F64" s="19">
        <f>SUM(F65)</f>
        <v>6000000</v>
      </c>
      <c r="G64" s="25"/>
      <c r="H64" s="25">
        <f t="shared" si="7"/>
        <v>6000000</v>
      </c>
    </row>
    <row r="65" spans="1:10" ht="24.6" customHeight="1" x14ac:dyDescent="0.25">
      <c r="A65" s="110" t="s">
        <v>459</v>
      </c>
      <c r="B65" s="11" t="s">
        <v>460</v>
      </c>
      <c r="C65" s="19">
        <v>6000000</v>
      </c>
      <c r="D65" s="25"/>
      <c r="E65" s="25">
        <f t="shared" si="6"/>
        <v>6000000</v>
      </c>
      <c r="F65" s="19">
        <v>6000000</v>
      </c>
      <c r="G65" s="25"/>
      <c r="H65" s="25">
        <f t="shared" si="7"/>
        <v>6000000</v>
      </c>
    </row>
    <row r="66" spans="1:10" ht="43.15" customHeight="1" x14ac:dyDescent="0.25">
      <c r="A66" s="111" t="s">
        <v>65</v>
      </c>
      <c r="B66" s="11" t="s">
        <v>62</v>
      </c>
      <c r="C66" s="19">
        <f>SUM(C67)</f>
        <v>100000</v>
      </c>
      <c r="D66" s="48"/>
      <c r="E66" s="25">
        <f t="shared" si="6"/>
        <v>100000</v>
      </c>
      <c r="F66" s="19">
        <f>SUM(F67)</f>
        <v>100000</v>
      </c>
      <c r="G66" s="48"/>
      <c r="H66" s="24">
        <f t="shared" si="7"/>
        <v>100000</v>
      </c>
    </row>
    <row r="67" spans="1:10" ht="28.15" customHeight="1" x14ac:dyDescent="0.25">
      <c r="A67" s="4" t="s">
        <v>9</v>
      </c>
      <c r="B67" s="11" t="s">
        <v>63</v>
      </c>
      <c r="C67" s="19">
        <v>100000</v>
      </c>
      <c r="D67" s="26"/>
      <c r="E67" s="25">
        <f t="shared" si="6"/>
        <v>100000</v>
      </c>
      <c r="F67" s="19">
        <v>100000</v>
      </c>
      <c r="G67" s="26"/>
      <c r="H67" s="25">
        <f t="shared" si="7"/>
        <v>100000</v>
      </c>
    </row>
    <row r="68" spans="1:10" ht="102.6" customHeight="1" x14ac:dyDescent="0.25">
      <c r="A68" s="44" t="s">
        <v>582</v>
      </c>
      <c r="B68" s="12" t="s">
        <v>30</v>
      </c>
      <c r="C68" s="24">
        <f>SUM(C70)</f>
        <v>0</v>
      </c>
      <c r="D68" s="24">
        <f>SUM(D69)</f>
        <v>26966302.32</v>
      </c>
      <c r="E68" s="24">
        <f t="shared" ref="E68:E81" si="12">SUM(C68:D68)</f>
        <v>26966302.32</v>
      </c>
      <c r="F68" s="25">
        <f>SUM(F70)</f>
        <v>0</v>
      </c>
      <c r="G68" s="24">
        <f>SUM(G69)</f>
        <v>26966302.32</v>
      </c>
      <c r="H68" s="24">
        <f>SUM(H70:H71)</f>
        <v>10817796</v>
      </c>
    </row>
    <row r="69" spans="1:10" ht="83.25" customHeight="1" x14ac:dyDescent="0.25">
      <c r="A69" s="34" t="s">
        <v>203</v>
      </c>
      <c r="B69" s="12" t="s">
        <v>205</v>
      </c>
      <c r="C69" s="24"/>
      <c r="D69" s="24">
        <f>SUM(D70+D72)</f>
        <v>26966302.32</v>
      </c>
      <c r="E69" s="24">
        <f t="shared" si="12"/>
        <v>26966302.32</v>
      </c>
      <c r="F69" s="25"/>
      <c r="G69" s="24">
        <f>SUM(G70+G72)</f>
        <v>26966302.32</v>
      </c>
      <c r="H69" s="24">
        <f t="shared" ref="H69:H80" si="13">SUM(F69:G69)</f>
        <v>26966302.32</v>
      </c>
    </row>
    <row r="70" spans="1:10" ht="66" customHeight="1" x14ac:dyDescent="0.25">
      <c r="A70" s="57" t="s">
        <v>266</v>
      </c>
      <c r="B70" s="11" t="s">
        <v>391</v>
      </c>
      <c r="C70" s="25">
        <v>0</v>
      </c>
      <c r="D70" s="25">
        <v>10817796</v>
      </c>
      <c r="E70" s="25">
        <f t="shared" si="12"/>
        <v>10817796</v>
      </c>
      <c r="F70" s="25">
        <v>0</v>
      </c>
      <c r="G70" s="25">
        <v>10817796</v>
      </c>
      <c r="H70" s="25">
        <f t="shared" si="13"/>
        <v>10817796</v>
      </c>
      <c r="I70" s="63"/>
      <c r="J70" s="63"/>
    </row>
    <row r="71" spans="1:10" ht="66.599999999999994" hidden="1" customHeight="1" x14ac:dyDescent="0.25">
      <c r="A71" s="57" t="s">
        <v>261</v>
      </c>
      <c r="B71" s="11" t="s">
        <v>392</v>
      </c>
      <c r="C71" s="25"/>
      <c r="D71" s="25">
        <v>0</v>
      </c>
      <c r="E71" s="25">
        <f t="shared" si="12"/>
        <v>0</v>
      </c>
      <c r="F71" s="25">
        <v>0</v>
      </c>
      <c r="G71" s="25">
        <v>0</v>
      </c>
      <c r="H71" s="25">
        <f t="shared" si="13"/>
        <v>0</v>
      </c>
    </row>
    <row r="72" spans="1:10" ht="66.599999999999994" customHeight="1" x14ac:dyDescent="0.25">
      <c r="A72" s="57" t="s">
        <v>261</v>
      </c>
      <c r="B72" s="11" t="s">
        <v>627</v>
      </c>
      <c r="C72" s="25"/>
      <c r="D72" s="25">
        <v>16148506.32</v>
      </c>
      <c r="E72" s="25">
        <f t="shared" ref="E72" si="14">SUM(C72:D72)</f>
        <v>16148506.32</v>
      </c>
      <c r="F72" s="25">
        <v>0</v>
      </c>
      <c r="G72" s="25">
        <v>16148506.32</v>
      </c>
      <c r="H72" s="25">
        <f t="shared" ref="H72" si="15">SUM(F72:G72)</f>
        <v>16148506.32</v>
      </c>
    </row>
    <row r="73" spans="1:10" ht="58.15" customHeight="1" x14ac:dyDescent="0.25">
      <c r="A73" s="44" t="s">
        <v>583</v>
      </c>
      <c r="B73" s="12" t="s">
        <v>134</v>
      </c>
      <c r="C73" s="24">
        <f>SUM(C74+C76)</f>
        <v>5000</v>
      </c>
      <c r="D73" s="24">
        <f t="shared" ref="D73:G73" si="16">SUM(D74)</f>
        <v>33015778.219999999</v>
      </c>
      <c r="E73" s="24">
        <f t="shared" si="12"/>
        <v>33020778.219999999</v>
      </c>
      <c r="F73" s="24">
        <f>SUM(F74+F76)</f>
        <v>5000</v>
      </c>
      <c r="G73" s="24">
        <f t="shared" si="16"/>
        <v>33506728.850000001</v>
      </c>
      <c r="H73" s="24">
        <f t="shared" si="13"/>
        <v>33511728.850000001</v>
      </c>
    </row>
    <row r="74" spans="1:10" ht="72.599999999999994" customHeight="1" x14ac:dyDescent="0.25">
      <c r="A74" s="34" t="s">
        <v>204</v>
      </c>
      <c r="B74" s="11" t="s">
        <v>230</v>
      </c>
      <c r="C74" s="25">
        <v>0</v>
      </c>
      <c r="D74" s="25">
        <f>SUM(D75)</f>
        <v>33015778.219999999</v>
      </c>
      <c r="E74" s="25">
        <f t="shared" si="12"/>
        <v>33015778.219999999</v>
      </c>
      <c r="F74" s="25">
        <v>0</v>
      </c>
      <c r="G74" s="25">
        <f>SUM(G75)</f>
        <v>33506728.850000001</v>
      </c>
      <c r="H74" s="25">
        <f t="shared" si="13"/>
        <v>33506728.850000001</v>
      </c>
    </row>
    <row r="75" spans="1:10" ht="52.15" customHeight="1" x14ac:dyDescent="0.25">
      <c r="A75" s="58" t="s">
        <v>292</v>
      </c>
      <c r="B75" s="11" t="s">
        <v>393</v>
      </c>
      <c r="C75" s="25"/>
      <c r="D75" s="25">
        <v>33015778.219999999</v>
      </c>
      <c r="E75" s="25">
        <f t="shared" si="12"/>
        <v>33015778.219999999</v>
      </c>
      <c r="F75" s="25">
        <v>0</v>
      </c>
      <c r="G75" s="25">
        <v>33506728.850000001</v>
      </c>
      <c r="H75" s="25">
        <f t="shared" si="13"/>
        <v>33506728.850000001</v>
      </c>
    </row>
    <row r="76" spans="1:10" ht="52.15" customHeight="1" x14ac:dyDescent="0.25">
      <c r="A76" s="112" t="s">
        <v>571</v>
      </c>
      <c r="B76" s="12" t="s">
        <v>572</v>
      </c>
      <c r="C76" s="24">
        <f>SUM(C77)</f>
        <v>5000</v>
      </c>
      <c r="D76" s="25"/>
      <c r="E76" s="24">
        <f t="shared" si="12"/>
        <v>5000</v>
      </c>
      <c r="F76" s="24">
        <f>SUM(F77)</f>
        <v>5000</v>
      </c>
      <c r="G76" s="25">
        <v>0</v>
      </c>
      <c r="H76" s="24">
        <f t="shared" si="13"/>
        <v>5000</v>
      </c>
    </row>
    <row r="77" spans="1:10" ht="42.75" customHeight="1" thickBot="1" x14ac:dyDescent="0.3">
      <c r="A77" s="58" t="s">
        <v>573</v>
      </c>
      <c r="B77" s="11" t="s">
        <v>574</v>
      </c>
      <c r="C77" s="25">
        <v>5000</v>
      </c>
      <c r="D77" s="25"/>
      <c r="E77" s="25">
        <f t="shared" si="12"/>
        <v>5000</v>
      </c>
      <c r="F77" s="25">
        <v>5000</v>
      </c>
      <c r="G77" s="25"/>
      <c r="H77" s="25">
        <f t="shared" si="13"/>
        <v>5000</v>
      </c>
    </row>
    <row r="78" spans="1:10" ht="66" hidden="1" customHeight="1" thickBot="1" x14ac:dyDescent="0.3">
      <c r="A78" s="22" t="s">
        <v>578</v>
      </c>
      <c r="B78" s="12" t="s">
        <v>206</v>
      </c>
      <c r="C78" s="24">
        <f>SUM(C79)</f>
        <v>0</v>
      </c>
      <c r="D78" s="24">
        <f>SUM(D79)</f>
        <v>0</v>
      </c>
      <c r="E78" s="24">
        <f t="shared" si="12"/>
        <v>0</v>
      </c>
      <c r="F78" s="24">
        <f>SUM(F79)</f>
        <v>0</v>
      </c>
      <c r="G78" s="24">
        <f>SUM(G79)</f>
        <v>0</v>
      </c>
      <c r="H78" s="24">
        <f t="shared" si="13"/>
        <v>0</v>
      </c>
    </row>
    <row r="79" spans="1:10" ht="72" hidden="1" customHeight="1" thickBot="1" x14ac:dyDescent="0.3">
      <c r="A79" s="21" t="s">
        <v>579</v>
      </c>
      <c r="B79" s="11" t="s">
        <v>580</v>
      </c>
      <c r="C79" s="25">
        <v>0</v>
      </c>
      <c r="D79" s="24">
        <v>0</v>
      </c>
      <c r="E79" s="25">
        <f t="shared" si="12"/>
        <v>0</v>
      </c>
      <c r="F79" s="25">
        <v>0</v>
      </c>
      <c r="G79" s="24"/>
      <c r="H79" s="25">
        <f t="shared" si="13"/>
        <v>0</v>
      </c>
    </row>
    <row r="80" spans="1:10" ht="106.5" customHeight="1" thickBot="1" x14ac:dyDescent="0.3">
      <c r="A80" s="22" t="s">
        <v>585</v>
      </c>
      <c r="B80" s="12" t="s">
        <v>586</v>
      </c>
      <c r="C80" s="25">
        <f>SUM(C81)</f>
        <v>0</v>
      </c>
      <c r="D80" s="24">
        <f>SUM(D81)</f>
        <v>2245966</v>
      </c>
      <c r="E80" s="24">
        <f t="shared" si="12"/>
        <v>2245966</v>
      </c>
      <c r="F80" s="25">
        <f>SUM(F81)</f>
        <v>0</v>
      </c>
      <c r="G80" s="24">
        <f>SUM(G81)</f>
        <v>2336381</v>
      </c>
      <c r="H80" s="24">
        <f t="shared" si="13"/>
        <v>2336381</v>
      </c>
    </row>
    <row r="81" spans="1:10" ht="74.25" customHeight="1" x14ac:dyDescent="0.25">
      <c r="A81" s="3" t="s">
        <v>291</v>
      </c>
      <c r="B81" s="11" t="s">
        <v>207</v>
      </c>
      <c r="C81" s="25">
        <v>0</v>
      </c>
      <c r="D81" s="25">
        <v>2245966</v>
      </c>
      <c r="E81" s="25">
        <f t="shared" si="12"/>
        <v>2245966</v>
      </c>
      <c r="F81" s="25">
        <v>0</v>
      </c>
      <c r="G81" s="25">
        <v>2336381</v>
      </c>
      <c r="H81" s="25">
        <f>SUM(G81)</f>
        <v>2336381</v>
      </c>
      <c r="I81" s="51"/>
      <c r="J81" s="51"/>
    </row>
    <row r="82" spans="1:10" ht="57.75" x14ac:dyDescent="0.25">
      <c r="A82" s="66" t="s">
        <v>336</v>
      </c>
      <c r="B82" s="12" t="s">
        <v>31</v>
      </c>
      <c r="C82" s="24">
        <f>SUM(C83,C99,C109,C115,C117)</f>
        <v>80249500</v>
      </c>
      <c r="D82" s="24">
        <f>SUM(D83,D99,D109,D115,D117)</f>
        <v>2820844.5</v>
      </c>
      <c r="E82" s="24">
        <f t="shared" si="6"/>
        <v>83070344.5</v>
      </c>
      <c r="F82" s="24">
        <f>SUM(F83,F99,F109,F115)</f>
        <v>85082400</v>
      </c>
      <c r="G82" s="24">
        <f>SUM(G83,G99,G109,G115)</f>
        <v>2820844.5</v>
      </c>
      <c r="H82" s="24">
        <f t="shared" si="7"/>
        <v>87903244.5</v>
      </c>
      <c r="I82" s="141"/>
    </row>
    <row r="83" spans="1:10" ht="60.75" customHeight="1" x14ac:dyDescent="0.25">
      <c r="A83" s="2" t="s">
        <v>337</v>
      </c>
      <c r="B83" s="12" t="s">
        <v>32</v>
      </c>
      <c r="C83" s="24">
        <f>SUM(C84)</f>
        <v>50694401.149999999</v>
      </c>
      <c r="D83" s="24">
        <f>SUM(D84)</f>
        <v>1000000</v>
      </c>
      <c r="E83" s="24">
        <f t="shared" si="6"/>
        <v>51694401.149999999</v>
      </c>
      <c r="F83" s="24">
        <f>SUM(F84)</f>
        <v>53700650</v>
      </c>
      <c r="G83" s="24">
        <f>SUM(G89:G98)</f>
        <v>1000000</v>
      </c>
      <c r="H83" s="24">
        <f t="shared" si="7"/>
        <v>54700650</v>
      </c>
    </row>
    <row r="84" spans="1:10" ht="28.15" customHeight="1" x14ac:dyDescent="0.25">
      <c r="A84" s="17" t="s">
        <v>66</v>
      </c>
      <c r="B84" s="11" t="s">
        <v>33</v>
      </c>
      <c r="C84" s="25">
        <f>SUM(C85+C86+C87+C89+C93+C94+C95+C98)</f>
        <v>50694401.149999999</v>
      </c>
      <c r="D84" s="25">
        <f>SUM(D85+D86+D87+D89+D93+D94+D95+D98)</f>
        <v>1000000</v>
      </c>
      <c r="E84" s="25">
        <f t="shared" si="6"/>
        <v>51694401.149999999</v>
      </c>
      <c r="F84" s="25">
        <f>SUM(F85+F86+F87+F89+F93+F94+F95+F98)</f>
        <v>53700650</v>
      </c>
      <c r="G84" s="25">
        <f>SUM(G85+G86+G89+G93+G94+G95+G98)</f>
        <v>1000000</v>
      </c>
      <c r="H84" s="25">
        <f t="shared" si="7"/>
        <v>54700650</v>
      </c>
    </row>
    <row r="85" spans="1:10" ht="28.15" customHeight="1" x14ac:dyDescent="0.25">
      <c r="A85" s="3" t="s">
        <v>7</v>
      </c>
      <c r="B85" s="11" t="s">
        <v>35</v>
      </c>
      <c r="C85" s="25">
        <v>150000</v>
      </c>
      <c r="D85" s="26">
        <v>0</v>
      </c>
      <c r="E85" s="25">
        <f t="shared" si="6"/>
        <v>150000</v>
      </c>
      <c r="F85" s="25">
        <v>150000</v>
      </c>
      <c r="G85" s="26">
        <v>0</v>
      </c>
      <c r="H85" s="25">
        <f t="shared" si="7"/>
        <v>150000</v>
      </c>
    </row>
    <row r="86" spans="1:10" ht="28.15" hidden="1" customHeight="1" x14ac:dyDescent="0.25">
      <c r="A86" s="3" t="s">
        <v>212</v>
      </c>
      <c r="B86" s="11" t="s">
        <v>213</v>
      </c>
      <c r="C86" s="25">
        <v>0</v>
      </c>
      <c r="D86" s="25"/>
      <c r="E86" s="25">
        <f t="shared" si="6"/>
        <v>0</v>
      </c>
      <c r="F86" s="25">
        <v>0</v>
      </c>
      <c r="G86" s="25"/>
      <c r="H86" s="25">
        <f t="shared" si="7"/>
        <v>0</v>
      </c>
    </row>
    <row r="87" spans="1:10" ht="19.5" customHeight="1" x14ac:dyDescent="0.25">
      <c r="A87" s="4" t="s">
        <v>469</v>
      </c>
      <c r="B87" s="11" t="s">
        <v>471</v>
      </c>
      <c r="C87" s="25">
        <v>10000</v>
      </c>
      <c r="D87" s="25"/>
      <c r="E87" s="25">
        <f t="shared" si="6"/>
        <v>10000</v>
      </c>
      <c r="F87" s="25">
        <v>10000</v>
      </c>
      <c r="G87" s="25"/>
      <c r="H87" s="25">
        <f t="shared" si="7"/>
        <v>10000</v>
      </c>
    </row>
    <row r="88" spans="1:10" ht="14.25" hidden="1" customHeight="1" x14ac:dyDescent="0.25">
      <c r="A88" s="3" t="s">
        <v>325</v>
      </c>
      <c r="B88" s="11" t="s">
        <v>326</v>
      </c>
      <c r="C88" s="25">
        <v>0</v>
      </c>
      <c r="D88" s="25">
        <v>0</v>
      </c>
      <c r="E88" s="25">
        <f t="shared" si="6"/>
        <v>0</v>
      </c>
      <c r="F88" s="25"/>
      <c r="G88" s="25"/>
      <c r="H88" s="25"/>
      <c r="I88" s="65"/>
    </row>
    <row r="89" spans="1:10" ht="39.75" customHeight="1" x14ac:dyDescent="0.25">
      <c r="A89" s="3" t="s">
        <v>2</v>
      </c>
      <c r="B89" s="11" t="s">
        <v>34</v>
      </c>
      <c r="C89" s="25">
        <f>SUM(C90:C92)</f>
        <v>50424300.149999999</v>
      </c>
      <c r="D89" s="25">
        <v>0</v>
      </c>
      <c r="E89" s="25">
        <f t="shared" si="6"/>
        <v>50424300.149999999</v>
      </c>
      <c r="F89" s="25">
        <f>SUM(F90:F92)</f>
        <v>53440650</v>
      </c>
      <c r="G89" s="25">
        <v>0</v>
      </c>
      <c r="H89" s="25">
        <f t="shared" si="7"/>
        <v>53440650</v>
      </c>
    </row>
    <row r="90" spans="1:10" ht="17.25" customHeight="1" x14ac:dyDescent="0.25">
      <c r="A90" s="3" t="s">
        <v>200</v>
      </c>
      <c r="B90" s="11"/>
      <c r="C90" s="86">
        <v>16787500</v>
      </c>
      <c r="D90" s="26">
        <v>0</v>
      </c>
      <c r="E90" s="27">
        <f t="shared" si="6"/>
        <v>16787500</v>
      </c>
      <c r="F90" s="86">
        <v>17971000</v>
      </c>
      <c r="G90" s="26">
        <v>0</v>
      </c>
      <c r="H90" s="27">
        <f t="shared" si="7"/>
        <v>17971000</v>
      </c>
    </row>
    <row r="91" spans="1:10" ht="17.25" hidden="1" customHeight="1" x14ac:dyDescent="0.25">
      <c r="A91" s="3" t="s">
        <v>466</v>
      </c>
      <c r="B91" s="11"/>
      <c r="C91" s="86">
        <v>0</v>
      </c>
      <c r="D91" s="26"/>
      <c r="E91" s="27">
        <f>SUM(C91:D91)</f>
        <v>0</v>
      </c>
      <c r="F91" s="86">
        <v>0</v>
      </c>
      <c r="G91" s="26"/>
      <c r="H91" s="27">
        <f>SUM(F91:G91)</f>
        <v>0</v>
      </c>
    </row>
    <row r="92" spans="1:10" ht="23.25" customHeight="1" x14ac:dyDescent="0.25">
      <c r="A92" s="3" t="s">
        <v>201</v>
      </c>
      <c r="B92" s="11"/>
      <c r="C92" s="86">
        <v>33636800.149999999</v>
      </c>
      <c r="D92" s="26">
        <v>0</v>
      </c>
      <c r="E92" s="27">
        <f t="shared" si="6"/>
        <v>33636800.149999999</v>
      </c>
      <c r="F92" s="86">
        <v>35469650</v>
      </c>
      <c r="G92" s="26">
        <v>0</v>
      </c>
      <c r="H92" s="27">
        <f t="shared" si="7"/>
        <v>35469650</v>
      </c>
    </row>
    <row r="93" spans="1:10" ht="36.6" customHeight="1" x14ac:dyDescent="0.25">
      <c r="A93" s="4" t="s">
        <v>259</v>
      </c>
      <c r="B93" s="11" t="s">
        <v>225</v>
      </c>
      <c r="C93" s="87">
        <v>0</v>
      </c>
      <c r="D93" s="25">
        <v>1000000</v>
      </c>
      <c r="E93" s="25">
        <f>SUM(C93:D93)</f>
        <v>1000000</v>
      </c>
      <c r="F93" s="25">
        <v>0</v>
      </c>
      <c r="G93" s="25">
        <v>1000000</v>
      </c>
      <c r="H93" s="25">
        <f>SUM(F93:G93)</f>
        <v>1000000</v>
      </c>
    </row>
    <row r="94" spans="1:10" ht="51" customHeight="1" x14ac:dyDescent="0.25">
      <c r="A94" s="4" t="s">
        <v>318</v>
      </c>
      <c r="B94" s="11" t="s">
        <v>226</v>
      </c>
      <c r="C94" s="25">
        <v>10101</v>
      </c>
      <c r="D94" s="25">
        <v>0</v>
      </c>
      <c r="E94" s="25">
        <f>SUM(C94:D94)</f>
        <v>10101</v>
      </c>
      <c r="F94" s="25">
        <v>0</v>
      </c>
      <c r="G94" s="25">
        <v>0</v>
      </c>
      <c r="H94" s="25">
        <f>SUM(F94:G94)</f>
        <v>0</v>
      </c>
    </row>
    <row r="95" spans="1:10" ht="18.75" customHeight="1" x14ac:dyDescent="0.25">
      <c r="A95" s="3" t="s">
        <v>467</v>
      </c>
      <c r="B95" s="11" t="s">
        <v>468</v>
      </c>
      <c r="C95" s="25">
        <v>100000</v>
      </c>
      <c r="D95" s="25"/>
      <c r="E95" s="25">
        <f t="shared" ref="E95:E131" si="17">SUM(C95:D95)</f>
        <v>100000</v>
      </c>
      <c r="F95" s="25">
        <v>100000</v>
      </c>
      <c r="G95" s="25"/>
      <c r="H95" s="25">
        <f t="shared" ref="H95:H131" si="18">SUM(F95:G95)</f>
        <v>100000</v>
      </c>
    </row>
    <row r="96" spans="1:10" ht="8.25" hidden="1" customHeight="1" x14ac:dyDescent="0.25">
      <c r="A96" s="3" t="s">
        <v>296</v>
      </c>
      <c r="B96" s="11" t="s">
        <v>317</v>
      </c>
      <c r="C96" s="25"/>
      <c r="D96" s="25">
        <v>0</v>
      </c>
      <c r="E96" s="25">
        <f>SUM(C96:D96)</f>
        <v>0</v>
      </c>
      <c r="F96" s="25"/>
      <c r="G96" s="25"/>
      <c r="H96" s="25"/>
      <c r="I96" s="53"/>
    </row>
    <row r="97" spans="1:10" ht="18" hidden="1" customHeight="1" x14ac:dyDescent="0.25">
      <c r="A97" s="3" t="s">
        <v>315</v>
      </c>
      <c r="B97" s="11" t="s">
        <v>316</v>
      </c>
      <c r="C97" s="25">
        <v>0</v>
      </c>
      <c r="D97" s="25">
        <v>0</v>
      </c>
      <c r="E97" s="25">
        <f t="shared" si="17"/>
        <v>0</v>
      </c>
      <c r="F97" s="25"/>
      <c r="G97" s="25">
        <v>0</v>
      </c>
      <c r="H97" s="25">
        <f t="shared" si="18"/>
        <v>0</v>
      </c>
    </row>
    <row r="98" spans="1:10" ht="16.5" hidden="1" customHeight="1" x14ac:dyDescent="0.25">
      <c r="A98" s="3" t="s">
        <v>303</v>
      </c>
      <c r="B98" s="11" t="s">
        <v>304</v>
      </c>
      <c r="C98" s="25">
        <v>0</v>
      </c>
      <c r="D98" s="25">
        <v>0</v>
      </c>
      <c r="E98" s="25">
        <f t="shared" si="17"/>
        <v>0</v>
      </c>
      <c r="F98" s="25">
        <v>0</v>
      </c>
      <c r="G98" s="25">
        <v>0</v>
      </c>
      <c r="H98" s="25">
        <f t="shared" si="18"/>
        <v>0</v>
      </c>
    </row>
    <row r="99" spans="1:10" ht="72" customHeight="1" x14ac:dyDescent="0.25">
      <c r="A99" s="41" t="s">
        <v>338</v>
      </c>
      <c r="B99" s="12" t="s">
        <v>36</v>
      </c>
      <c r="C99" s="24">
        <f>SUM(C100)</f>
        <v>19824698.849999998</v>
      </c>
      <c r="D99" s="24">
        <f>SUM(D100)</f>
        <v>1820844.5</v>
      </c>
      <c r="E99" s="24">
        <f t="shared" si="17"/>
        <v>21645543.349999998</v>
      </c>
      <c r="F99" s="24">
        <f>SUM(F100)</f>
        <v>21269250</v>
      </c>
      <c r="G99" s="24">
        <f>SUM(G100)</f>
        <v>1820844.5</v>
      </c>
      <c r="H99" s="24">
        <f t="shared" si="18"/>
        <v>23090094.5</v>
      </c>
    </row>
    <row r="100" spans="1:10" ht="28.5" customHeight="1" x14ac:dyDescent="0.25">
      <c r="A100" s="18" t="s">
        <v>67</v>
      </c>
      <c r="B100" s="11" t="s">
        <v>37</v>
      </c>
      <c r="C100" s="25">
        <f>SUM(C101:C107)</f>
        <v>19824698.849999998</v>
      </c>
      <c r="D100" s="25">
        <f>SUM(D101:D107)</f>
        <v>1820844.5</v>
      </c>
      <c r="E100" s="25">
        <f t="shared" si="17"/>
        <v>21645543.349999998</v>
      </c>
      <c r="F100" s="25">
        <f>SUM(F101:F107)</f>
        <v>21269250</v>
      </c>
      <c r="G100" s="25">
        <f>SUM(G101:G107)</f>
        <v>1820844.5</v>
      </c>
      <c r="H100" s="25">
        <f t="shared" si="18"/>
        <v>23090094.5</v>
      </c>
    </row>
    <row r="101" spans="1:10" ht="39" hidden="1" customHeight="1" x14ac:dyDescent="0.25">
      <c r="A101" s="3" t="s">
        <v>8</v>
      </c>
      <c r="B101" s="11" t="s">
        <v>39</v>
      </c>
      <c r="C101" s="25">
        <v>0</v>
      </c>
      <c r="D101" s="26">
        <v>0</v>
      </c>
      <c r="E101" s="25">
        <f t="shared" ref="E101:E102" si="19">SUM(C101:D101)</f>
        <v>0</v>
      </c>
      <c r="F101" s="25">
        <v>0</v>
      </c>
      <c r="G101" s="26">
        <v>0</v>
      </c>
      <c r="H101" s="25">
        <f t="shared" ref="H101:H102" si="20">SUM(F101:G101)</f>
        <v>0</v>
      </c>
    </row>
    <row r="102" spans="1:10" ht="15" customHeight="1" x14ac:dyDescent="0.25">
      <c r="A102" s="4" t="s">
        <v>469</v>
      </c>
      <c r="B102" s="11" t="s">
        <v>568</v>
      </c>
      <c r="C102" s="25">
        <v>5000</v>
      </c>
      <c r="D102" s="26"/>
      <c r="E102" s="25">
        <f t="shared" si="19"/>
        <v>5000</v>
      </c>
      <c r="F102" s="25">
        <v>5000</v>
      </c>
      <c r="G102" s="26"/>
      <c r="H102" s="25">
        <f t="shared" si="20"/>
        <v>5000</v>
      </c>
    </row>
    <row r="103" spans="1:10" ht="39" customHeight="1" x14ac:dyDescent="0.25">
      <c r="A103" s="3" t="s">
        <v>168</v>
      </c>
      <c r="B103" s="11" t="s">
        <v>38</v>
      </c>
      <c r="C103" s="25">
        <v>19799300</v>
      </c>
      <c r="D103" s="26">
        <v>0</v>
      </c>
      <c r="E103" s="25">
        <f t="shared" si="17"/>
        <v>19799300</v>
      </c>
      <c r="F103" s="25">
        <v>21264250</v>
      </c>
      <c r="G103" s="26">
        <v>0</v>
      </c>
      <c r="H103" s="25">
        <f t="shared" si="18"/>
        <v>21264250</v>
      </c>
    </row>
    <row r="104" spans="1:10" ht="39" customHeight="1" x14ac:dyDescent="0.25">
      <c r="A104" s="3" t="s">
        <v>263</v>
      </c>
      <c r="B104" s="11" t="s">
        <v>183</v>
      </c>
      <c r="C104" s="25">
        <v>0</v>
      </c>
      <c r="D104" s="25">
        <v>168005</v>
      </c>
      <c r="E104" s="25">
        <f t="shared" si="17"/>
        <v>168005</v>
      </c>
      <c r="F104" s="25">
        <v>0</v>
      </c>
      <c r="G104" s="25">
        <v>168005</v>
      </c>
      <c r="H104" s="25">
        <f t="shared" si="18"/>
        <v>168005</v>
      </c>
    </row>
    <row r="105" spans="1:10" ht="41.25" customHeight="1" x14ac:dyDescent="0.25">
      <c r="A105" s="3" t="s">
        <v>193</v>
      </c>
      <c r="B105" s="11" t="s">
        <v>194</v>
      </c>
      <c r="C105" s="25">
        <v>1697.02</v>
      </c>
      <c r="D105" s="25">
        <v>0</v>
      </c>
      <c r="E105" s="25">
        <f>SUM(C105:D105)</f>
        <v>1697.02</v>
      </c>
      <c r="F105" s="25">
        <v>0</v>
      </c>
      <c r="G105" s="25">
        <v>0</v>
      </c>
      <c r="H105" s="25">
        <f>SUM(F105:G105)</f>
        <v>0</v>
      </c>
    </row>
    <row r="106" spans="1:10" ht="68.25" customHeight="1" x14ac:dyDescent="0.25">
      <c r="A106" s="3" t="s">
        <v>319</v>
      </c>
      <c r="B106" s="11" t="s">
        <v>320</v>
      </c>
      <c r="C106" s="25">
        <v>0</v>
      </c>
      <c r="D106" s="25">
        <v>1652839.5</v>
      </c>
      <c r="E106" s="25">
        <f>SUM(C106:D106)</f>
        <v>1652839.5</v>
      </c>
      <c r="F106" s="25">
        <v>0</v>
      </c>
      <c r="G106" s="25">
        <v>1652839.5</v>
      </c>
      <c r="H106" s="25">
        <f t="shared" si="18"/>
        <v>1652839.5</v>
      </c>
      <c r="J106" s="53"/>
    </row>
    <row r="107" spans="1:10" ht="41.25" customHeight="1" x14ac:dyDescent="0.25">
      <c r="A107" s="3" t="s">
        <v>321</v>
      </c>
      <c r="B107" s="11" t="s">
        <v>322</v>
      </c>
      <c r="C107" s="25">
        <v>18701.830000000002</v>
      </c>
      <c r="D107" s="25">
        <v>0</v>
      </c>
      <c r="E107" s="25">
        <f>SUM(C107:D107)</f>
        <v>18701.830000000002</v>
      </c>
      <c r="F107" s="25">
        <v>0</v>
      </c>
      <c r="G107" s="25"/>
      <c r="H107" s="25">
        <f t="shared" si="18"/>
        <v>0</v>
      </c>
    </row>
    <row r="108" spans="1:10" ht="33.75" hidden="1" customHeight="1" x14ac:dyDescent="0.25"/>
    <row r="109" spans="1:10" ht="72" x14ac:dyDescent="0.25">
      <c r="A109" s="41" t="s">
        <v>339</v>
      </c>
      <c r="B109" s="12" t="s">
        <v>40</v>
      </c>
      <c r="C109" s="24">
        <f>SUM(C111,C112)</f>
        <v>100000</v>
      </c>
      <c r="D109" s="26">
        <v>0</v>
      </c>
      <c r="E109" s="24">
        <f t="shared" si="17"/>
        <v>100000</v>
      </c>
      <c r="F109" s="24">
        <f>SUM(F111,F112)</f>
        <v>100000</v>
      </c>
      <c r="G109" s="26">
        <v>0</v>
      </c>
      <c r="H109" s="24">
        <f t="shared" si="18"/>
        <v>100000</v>
      </c>
    </row>
    <row r="110" spans="1:10" ht="40.5" x14ac:dyDescent="0.25">
      <c r="A110" s="18" t="s">
        <v>68</v>
      </c>
      <c r="B110" s="11" t="s">
        <v>41</v>
      </c>
      <c r="C110" s="25">
        <f>SUM(C111)</f>
        <v>100000</v>
      </c>
      <c r="D110" s="26">
        <v>0</v>
      </c>
      <c r="E110" s="25">
        <f t="shared" si="17"/>
        <v>100000</v>
      </c>
      <c r="F110" s="25">
        <f>SUM(F111)</f>
        <v>100000</v>
      </c>
      <c r="G110" s="26">
        <v>0</v>
      </c>
      <c r="H110" s="25">
        <f t="shared" si="18"/>
        <v>100000</v>
      </c>
    </row>
    <row r="111" spans="1:10" ht="30" customHeight="1" x14ac:dyDescent="0.25">
      <c r="A111" s="3" t="s">
        <v>587</v>
      </c>
      <c r="B111" s="11" t="s">
        <v>588</v>
      </c>
      <c r="C111" s="25">
        <v>100000</v>
      </c>
      <c r="D111" s="26">
        <v>0</v>
      </c>
      <c r="E111" s="25">
        <f t="shared" si="17"/>
        <v>100000</v>
      </c>
      <c r="F111" s="25">
        <v>100000</v>
      </c>
      <c r="G111" s="26">
        <v>0</v>
      </c>
      <c r="H111" s="25">
        <f t="shared" si="18"/>
        <v>100000</v>
      </c>
    </row>
    <row r="112" spans="1:10" ht="40.5" hidden="1" x14ac:dyDescent="0.25">
      <c r="A112" s="18" t="s">
        <v>70</v>
      </c>
      <c r="B112" s="11" t="s">
        <v>71</v>
      </c>
      <c r="C112" s="25">
        <f>SUM(C113:C114)</f>
        <v>0</v>
      </c>
      <c r="D112" s="26">
        <v>0</v>
      </c>
      <c r="E112" s="25">
        <f t="shared" si="17"/>
        <v>0</v>
      </c>
      <c r="F112" s="25">
        <f>SUM(F113:F114)</f>
        <v>0</v>
      </c>
      <c r="G112" s="26">
        <v>0</v>
      </c>
      <c r="H112" s="25">
        <f t="shared" si="18"/>
        <v>0</v>
      </c>
    </row>
    <row r="113" spans="1:8" ht="25.9" hidden="1" customHeight="1" x14ac:dyDescent="0.25">
      <c r="A113" s="3" t="s">
        <v>98</v>
      </c>
      <c r="B113" s="11" t="s">
        <v>72</v>
      </c>
      <c r="C113" s="25">
        <v>0</v>
      </c>
      <c r="D113" s="26">
        <v>0</v>
      </c>
      <c r="E113" s="25">
        <f t="shared" si="17"/>
        <v>0</v>
      </c>
      <c r="F113" s="25">
        <v>0</v>
      </c>
      <c r="G113" s="26">
        <v>0</v>
      </c>
      <c r="H113" s="25">
        <f t="shared" si="18"/>
        <v>0</v>
      </c>
    </row>
    <row r="114" spans="1:8" ht="24" hidden="1" customHeight="1" x14ac:dyDescent="0.25">
      <c r="A114" s="3" t="s">
        <v>150</v>
      </c>
      <c r="B114" s="11" t="s">
        <v>151</v>
      </c>
      <c r="C114" s="25">
        <v>0</v>
      </c>
      <c r="D114" s="26"/>
      <c r="E114" s="25">
        <f t="shared" si="17"/>
        <v>0</v>
      </c>
      <c r="F114" s="25">
        <v>0</v>
      </c>
      <c r="G114" s="26"/>
      <c r="H114" s="25">
        <f t="shared" si="18"/>
        <v>0</v>
      </c>
    </row>
    <row r="115" spans="1:8" ht="39" x14ac:dyDescent="0.25">
      <c r="A115" s="10" t="s">
        <v>69</v>
      </c>
      <c r="B115" s="12" t="s">
        <v>174</v>
      </c>
      <c r="C115" s="24">
        <f>SUM(C116)</f>
        <v>9630400</v>
      </c>
      <c r="D115" s="48">
        <v>0</v>
      </c>
      <c r="E115" s="24">
        <f t="shared" si="17"/>
        <v>9630400</v>
      </c>
      <c r="F115" s="24">
        <f>SUM(F116)</f>
        <v>10012500</v>
      </c>
      <c r="G115" s="48">
        <v>0</v>
      </c>
      <c r="H115" s="24">
        <f t="shared" si="18"/>
        <v>10012500</v>
      </c>
    </row>
    <row r="116" spans="1:8" ht="36.75" x14ac:dyDescent="0.25">
      <c r="A116" s="3" t="s">
        <v>2</v>
      </c>
      <c r="B116" s="11" t="s">
        <v>175</v>
      </c>
      <c r="C116" s="25">
        <v>9630400</v>
      </c>
      <c r="D116" s="26">
        <v>0</v>
      </c>
      <c r="E116" s="25">
        <f t="shared" si="17"/>
        <v>9630400</v>
      </c>
      <c r="F116" s="25">
        <v>10012500</v>
      </c>
      <c r="G116" s="26">
        <v>0</v>
      </c>
      <c r="H116" s="25">
        <f t="shared" si="18"/>
        <v>10012500</v>
      </c>
    </row>
    <row r="117" spans="1:8" ht="65.25" hidden="1" customHeight="1" x14ac:dyDescent="0.25">
      <c r="A117" s="10" t="s">
        <v>360</v>
      </c>
      <c r="B117" s="12" t="s">
        <v>361</v>
      </c>
      <c r="C117" s="24">
        <f>SUM(C118)</f>
        <v>0</v>
      </c>
      <c r="D117" s="24">
        <f>SUM(D118)</f>
        <v>0</v>
      </c>
      <c r="E117" s="24">
        <f>SUM(C117:D117)</f>
        <v>0</v>
      </c>
      <c r="F117" s="25"/>
      <c r="G117" s="26"/>
      <c r="H117" s="25"/>
    </row>
    <row r="118" spans="1:8" ht="36.75" hidden="1" x14ac:dyDescent="0.25">
      <c r="A118" s="3" t="s">
        <v>362</v>
      </c>
      <c r="B118" s="11" t="s">
        <v>363</v>
      </c>
      <c r="C118" s="25">
        <v>0</v>
      </c>
      <c r="D118" s="25">
        <v>0</v>
      </c>
      <c r="E118" s="25">
        <f>SUM(C118:D118)</f>
        <v>0</v>
      </c>
      <c r="F118" s="25"/>
      <c r="G118" s="26"/>
      <c r="H118" s="25"/>
    </row>
    <row r="119" spans="1:8" ht="39" hidden="1" x14ac:dyDescent="0.25">
      <c r="A119" s="10" t="s">
        <v>364</v>
      </c>
      <c r="B119" s="12" t="s">
        <v>365</v>
      </c>
      <c r="C119" s="24">
        <f>SUM(C120:C121)</f>
        <v>0</v>
      </c>
      <c r="D119" s="24">
        <f>SUM(D120:D121)</f>
        <v>0</v>
      </c>
      <c r="E119" s="25"/>
      <c r="F119" s="25"/>
      <c r="G119" s="26"/>
      <c r="H119" s="25"/>
    </row>
    <row r="120" spans="1:8" ht="18" hidden="1" customHeight="1" x14ac:dyDescent="0.25">
      <c r="A120" s="3" t="s">
        <v>366</v>
      </c>
      <c r="B120" s="11" t="s">
        <v>367</v>
      </c>
      <c r="C120" s="25">
        <v>0</v>
      </c>
      <c r="D120" s="25">
        <v>0</v>
      </c>
      <c r="E120" s="25"/>
      <c r="F120" s="25"/>
      <c r="G120" s="26"/>
      <c r="H120" s="25"/>
    </row>
    <row r="121" spans="1:8" ht="48.75" hidden="1" x14ac:dyDescent="0.25">
      <c r="A121" s="3" t="s">
        <v>366</v>
      </c>
      <c r="B121" s="11" t="s">
        <v>368</v>
      </c>
      <c r="C121" s="25">
        <v>0</v>
      </c>
      <c r="D121" s="25">
        <v>0</v>
      </c>
      <c r="E121" s="25"/>
      <c r="F121" s="25"/>
      <c r="G121" s="26"/>
      <c r="H121" s="25"/>
    </row>
    <row r="122" spans="1:8" hidden="1" x14ac:dyDescent="0.25">
      <c r="A122" s="3"/>
      <c r="B122" s="11"/>
      <c r="C122" s="25"/>
      <c r="D122" s="26"/>
      <c r="E122" s="25"/>
      <c r="F122" s="25"/>
      <c r="G122" s="26"/>
      <c r="H122" s="25"/>
    </row>
    <row r="123" spans="1:8" ht="86.25" x14ac:dyDescent="0.25">
      <c r="A123" s="66" t="s">
        <v>340</v>
      </c>
      <c r="B123" s="12" t="s">
        <v>42</v>
      </c>
      <c r="C123" s="24">
        <f>SUM(C124+C128+C132+C134)</f>
        <v>5545600</v>
      </c>
      <c r="D123" s="24">
        <f>SUM(D124+D128+D132+D134)</f>
        <v>0</v>
      </c>
      <c r="E123" s="24">
        <f t="shared" si="17"/>
        <v>5545600</v>
      </c>
      <c r="F123" s="24">
        <f>SUM(F124+F128+F132+F134)</f>
        <v>5465600</v>
      </c>
      <c r="G123" s="24">
        <f>SUM(G124+G128+G132+G134)</f>
        <v>0</v>
      </c>
      <c r="H123" s="24">
        <f t="shared" si="18"/>
        <v>5465600</v>
      </c>
    </row>
    <row r="124" spans="1:8" ht="31.9" customHeight="1" x14ac:dyDescent="0.25">
      <c r="A124" s="10" t="s">
        <v>73</v>
      </c>
      <c r="B124" s="12" t="s">
        <v>162</v>
      </c>
      <c r="C124" s="24">
        <f>SUM(C125:C127)</f>
        <v>600000</v>
      </c>
      <c r="D124" s="25">
        <v>0</v>
      </c>
      <c r="E124" s="24">
        <f t="shared" si="17"/>
        <v>600000</v>
      </c>
      <c r="F124" s="24">
        <f>SUM(F125:F127)</f>
        <v>600000</v>
      </c>
      <c r="G124" s="24">
        <v>0</v>
      </c>
      <c r="H124" s="24">
        <f t="shared" si="18"/>
        <v>600000</v>
      </c>
    </row>
    <row r="125" spans="1:8" ht="24.75" x14ac:dyDescent="0.25">
      <c r="A125" s="3" t="s">
        <v>432</v>
      </c>
      <c r="B125" s="11" t="s">
        <v>433</v>
      </c>
      <c r="C125" s="25">
        <v>500000</v>
      </c>
      <c r="D125" s="25">
        <v>0</v>
      </c>
      <c r="E125" s="25">
        <f t="shared" si="17"/>
        <v>500000</v>
      </c>
      <c r="F125" s="25">
        <v>500000</v>
      </c>
      <c r="G125" s="25">
        <v>0</v>
      </c>
      <c r="H125" s="25">
        <f t="shared" si="18"/>
        <v>500000</v>
      </c>
    </row>
    <row r="126" spans="1:8" ht="24.75" hidden="1" x14ac:dyDescent="0.25">
      <c r="A126" s="3" t="s">
        <v>435</v>
      </c>
      <c r="B126" s="11" t="s">
        <v>434</v>
      </c>
      <c r="C126" s="25">
        <v>0</v>
      </c>
      <c r="D126" s="25"/>
      <c r="E126" s="25">
        <f t="shared" si="17"/>
        <v>0</v>
      </c>
      <c r="F126" s="25">
        <v>0</v>
      </c>
      <c r="G126" s="25"/>
      <c r="H126" s="25">
        <f t="shared" si="18"/>
        <v>0</v>
      </c>
    </row>
    <row r="127" spans="1:8" ht="30.75" customHeight="1" x14ac:dyDescent="0.25">
      <c r="A127" s="3" t="s">
        <v>629</v>
      </c>
      <c r="B127" s="11" t="s">
        <v>628</v>
      </c>
      <c r="C127" s="25">
        <v>100000</v>
      </c>
      <c r="D127" s="25"/>
      <c r="E127" s="25">
        <f t="shared" ref="E127" si="21">SUM(C127:D127)</f>
        <v>100000</v>
      </c>
      <c r="F127" s="25">
        <v>100000</v>
      </c>
      <c r="G127" s="25"/>
      <c r="H127" s="25">
        <f t="shared" ref="H127" si="22">SUM(F127:G127)</f>
        <v>100000</v>
      </c>
    </row>
    <row r="128" spans="1:8" ht="39" x14ac:dyDescent="0.25">
      <c r="A128" s="10" t="s">
        <v>99</v>
      </c>
      <c r="B128" s="12" t="s">
        <v>163</v>
      </c>
      <c r="C128" s="24">
        <f>SUM(C129:C131)</f>
        <v>4639600</v>
      </c>
      <c r="D128" s="25">
        <f>SUM(D129:D131)</f>
        <v>0</v>
      </c>
      <c r="E128" s="24">
        <f t="shared" si="17"/>
        <v>4639600</v>
      </c>
      <c r="F128" s="24">
        <f>SUM(F129:F131)</f>
        <v>4559600</v>
      </c>
      <c r="G128" s="25">
        <f>SUM(G129:G131)</f>
        <v>0</v>
      </c>
      <c r="H128" s="24">
        <f t="shared" si="18"/>
        <v>4559600</v>
      </c>
    </row>
    <row r="129" spans="1:9" ht="30" customHeight="1" x14ac:dyDescent="0.25">
      <c r="A129" s="3" t="s">
        <v>436</v>
      </c>
      <c r="B129" s="11" t="s">
        <v>437</v>
      </c>
      <c r="C129" s="25">
        <v>119600</v>
      </c>
      <c r="D129" s="25">
        <v>0</v>
      </c>
      <c r="E129" s="25">
        <f t="shared" si="17"/>
        <v>119600</v>
      </c>
      <c r="F129" s="25">
        <v>119600</v>
      </c>
      <c r="G129" s="25">
        <v>0</v>
      </c>
      <c r="H129" s="25">
        <f t="shared" si="18"/>
        <v>119600</v>
      </c>
    </row>
    <row r="130" spans="1:9" ht="26.25" customHeight="1" x14ac:dyDescent="0.25">
      <c r="A130" s="3" t="s">
        <v>438</v>
      </c>
      <c r="B130" s="11" t="s">
        <v>439</v>
      </c>
      <c r="C130" s="25">
        <v>4440000</v>
      </c>
      <c r="D130" s="25"/>
      <c r="E130" s="25">
        <f t="shared" si="17"/>
        <v>4440000</v>
      </c>
      <c r="F130" s="25">
        <v>4440000</v>
      </c>
      <c r="G130" s="25"/>
      <c r="H130" s="25">
        <f t="shared" si="18"/>
        <v>4440000</v>
      </c>
    </row>
    <row r="131" spans="1:9" ht="29.25" customHeight="1" thickBot="1" x14ac:dyDescent="0.3">
      <c r="A131" s="3" t="s">
        <v>440</v>
      </c>
      <c r="B131" s="11" t="s">
        <v>441</v>
      </c>
      <c r="C131" s="25">
        <v>80000</v>
      </c>
      <c r="D131" s="25">
        <v>0</v>
      </c>
      <c r="E131" s="25">
        <f t="shared" si="17"/>
        <v>80000</v>
      </c>
      <c r="F131" s="25">
        <v>0</v>
      </c>
      <c r="G131" s="25">
        <v>0</v>
      </c>
      <c r="H131" s="25">
        <f t="shared" si="18"/>
        <v>0</v>
      </c>
    </row>
    <row r="132" spans="1:9" ht="80.25" customHeight="1" thickBot="1" x14ac:dyDescent="0.3">
      <c r="A132" s="113" t="s">
        <v>133</v>
      </c>
      <c r="B132" s="12" t="s">
        <v>164</v>
      </c>
      <c r="C132" s="24">
        <f>SUM(C133)</f>
        <v>300000</v>
      </c>
      <c r="D132" s="25">
        <v>0</v>
      </c>
      <c r="E132" s="24">
        <f t="shared" ref="E132:E135" si="23">SUM(C132:D132)</f>
        <v>300000</v>
      </c>
      <c r="F132" s="24">
        <f>SUM(F133)</f>
        <v>300000</v>
      </c>
      <c r="G132" s="24">
        <v>0</v>
      </c>
      <c r="H132" s="24">
        <f t="shared" ref="H132:H135" si="24">SUM(F132:G132)</f>
        <v>300000</v>
      </c>
    </row>
    <row r="133" spans="1:9" ht="69.75" customHeight="1" x14ac:dyDescent="0.25">
      <c r="A133" s="114" t="s">
        <v>710</v>
      </c>
      <c r="B133" s="11" t="s">
        <v>711</v>
      </c>
      <c r="C133" s="25">
        <v>300000</v>
      </c>
      <c r="D133" s="25">
        <v>0</v>
      </c>
      <c r="E133" s="25">
        <f t="shared" si="23"/>
        <v>300000</v>
      </c>
      <c r="F133" s="25">
        <v>300000</v>
      </c>
      <c r="G133" s="25">
        <v>0</v>
      </c>
      <c r="H133" s="25">
        <f t="shared" si="24"/>
        <v>300000</v>
      </c>
    </row>
    <row r="134" spans="1:9" ht="40.9" customHeight="1" x14ac:dyDescent="0.25">
      <c r="A134" s="115" t="s">
        <v>442</v>
      </c>
      <c r="B134" s="12" t="s">
        <v>165</v>
      </c>
      <c r="C134" s="24">
        <f>SUM(C135)</f>
        <v>6000</v>
      </c>
      <c r="D134" s="25">
        <f>SUM(D135:D136)</f>
        <v>0</v>
      </c>
      <c r="E134" s="24">
        <f t="shared" si="23"/>
        <v>6000</v>
      </c>
      <c r="F134" s="24">
        <f>SUM(F135)</f>
        <v>6000</v>
      </c>
      <c r="G134" s="24">
        <v>0</v>
      </c>
      <c r="H134" s="24">
        <f t="shared" si="24"/>
        <v>6000</v>
      </c>
    </row>
    <row r="135" spans="1:9" ht="22.15" customHeight="1" x14ac:dyDescent="0.25">
      <c r="A135" s="116" t="s">
        <v>195</v>
      </c>
      <c r="B135" s="11" t="s">
        <v>196</v>
      </c>
      <c r="C135" s="25">
        <v>6000</v>
      </c>
      <c r="D135" s="25">
        <v>0</v>
      </c>
      <c r="E135" s="25">
        <f t="shared" si="23"/>
        <v>6000</v>
      </c>
      <c r="F135" s="25">
        <v>6000</v>
      </c>
      <c r="G135" s="25">
        <v>0</v>
      </c>
      <c r="H135" s="25">
        <f t="shared" si="24"/>
        <v>6000</v>
      </c>
      <c r="I135" s="51"/>
    </row>
    <row r="136" spans="1:9" ht="14.25" hidden="1" customHeight="1" x14ac:dyDescent="0.25">
      <c r="A136" s="3" t="s">
        <v>195</v>
      </c>
      <c r="B136" s="11" t="s">
        <v>196</v>
      </c>
      <c r="C136" s="25">
        <v>0</v>
      </c>
      <c r="D136" s="25">
        <v>0</v>
      </c>
      <c r="E136" s="25">
        <f>SUM(D136)</f>
        <v>0</v>
      </c>
      <c r="F136" s="25">
        <v>0</v>
      </c>
      <c r="G136" s="25">
        <v>0</v>
      </c>
      <c r="H136" s="25">
        <f>SUM(G136)</f>
        <v>0</v>
      </c>
    </row>
    <row r="137" spans="1:9" ht="87.6" customHeight="1" x14ac:dyDescent="0.25">
      <c r="A137" s="66" t="s">
        <v>341</v>
      </c>
      <c r="B137" s="12" t="s">
        <v>43</v>
      </c>
      <c r="C137" s="24">
        <f>SUM(C138,C143)</f>
        <v>1000000</v>
      </c>
      <c r="D137" s="24">
        <v>0</v>
      </c>
      <c r="E137" s="24">
        <f t="shared" ref="E137:H150" si="25">SUM(C137:D137)</f>
        <v>1000000</v>
      </c>
      <c r="F137" s="24">
        <f>SUM(F138,F143)</f>
        <v>1000000</v>
      </c>
      <c r="G137" s="24">
        <v>0</v>
      </c>
      <c r="H137" s="24">
        <f t="shared" ref="H137:H150" si="26">SUM(F137:G137)</f>
        <v>1000000</v>
      </c>
      <c r="I137" s="49"/>
    </row>
    <row r="138" spans="1:9" ht="53.25" customHeight="1" x14ac:dyDescent="0.25">
      <c r="A138" s="117" t="s">
        <v>114</v>
      </c>
      <c r="B138" s="12" t="s">
        <v>176</v>
      </c>
      <c r="C138" s="24">
        <f>SUM(C139:C142)</f>
        <v>200000</v>
      </c>
      <c r="D138" s="25">
        <v>0</v>
      </c>
      <c r="E138" s="24">
        <f t="shared" si="25"/>
        <v>200000</v>
      </c>
      <c r="F138" s="24">
        <f>SUM(F139:F142)</f>
        <v>450000</v>
      </c>
      <c r="G138" s="25">
        <v>0</v>
      </c>
      <c r="H138" s="24">
        <f t="shared" si="26"/>
        <v>450000</v>
      </c>
    </row>
    <row r="139" spans="1:9" ht="18" customHeight="1" x14ac:dyDescent="0.25">
      <c r="A139" s="3" t="s">
        <v>116</v>
      </c>
      <c r="B139" s="11" t="s">
        <v>177</v>
      </c>
      <c r="C139" s="25">
        <v>30000</v>
      </c>
      <c r="D139" s="25">
        <v>0</v>
      </c>
      <c r="E139" s="25">
        <f t="shared" si="25"/>
        <v>30000</v>
      </c>
      <c r="F139" s="25">
        <v>30000</v>
      </c>
      <c r="G139" s="25">
        <v>0</v>
      </c>
      <c r="H139" s="25">
        <f t="shared" si="26"/>
        <v>30000</v>
      </c>
    </row>
    <row r="140" spans="1:9" ht="26.25" customHeight="1" x14ac:dyDescent="0.25">
      <c r="A140" s="3" t="s">
        <v>589</v>
      </c>
      <c r="B140" s="11" t="s">
        <v>590</v>
      </c>
      <c r="C140" s="25">
        <v>50000</v>
      </c>
      <c r="D140" s="25"/>
      <c r="E140" s="25">
        <f t="shared" si="25"/>
        <v>50000</v>
      </c>
      <c r="F140" s="25">
        <v>300000</v>
      </c>
      <c r="G140" s="25"/>
      <c r="H140" s="25">
        <f t="shared" si="26"/>
        <v>300000</v>
      </c>
    </row>
    <row r="141" spans="1:9" ht="39.75" customHeight="1" x14ac:dyDescent="0.25">
      <c r="A141" s="3" t="s">
        <v>591</v>
      </c>
      <c r="B141" s="11" t="s">
        <v>592</v>
      </c>
      <c r="C141" s="25">
        <v>20000</v>
      </c>
      <c r="D141" s="25"/>
      <c r="E141" s="25">
        <f t="shared" si="25"/>
        <v>20000</v>
      </c>
      <c r="F141" s="25">
        <v>20000</v>
      </c>
      <c r="G141" s="25"/>
      <c r="H141" s="25">
        <f t="shared" si="26"/>
        <v>20000</v>
      </c>
    </row>
    <row r="142" spans="1:9" ht="28.5" customHeight="1" x14ac:dyDescent="0.25">
      <c r="A142" s="3" t="s">
        <v>716</v>
      </c>
      <c r="B142" s="11" t="s">
        <v>717</v>
      </c>
      <c r="C142" s="25">
        <v>100000</v>
      </c>
      <c r="D142" s="25"/>
      <c r="E142" s="25">
        <f t="shared" si="25"/>
        <v>100000</v>
      </c>
      <c r="F142" s="25">
        <v>100000</v>
      </c>
      <c r="G142" s="25"/>
      <c r="H142" s="25">
        <f t="shared" si="26"/>
        <v>100000</v>
      </c>
    </row>
    <row r="143" spans="1:9" ht="29.25" x14ac:dyDescent="0.25">
      <c r="A143" s="41" t="s">
        <v>342</v>
      </c>
      <c r="B143" s="12" t="s">
        <v>115</v>
      </c>
      <c r="C143" s="24">
        <f>SUM(C144)</f>
        <v>800000</v>
      </c>
      <c r="D143" s="25">
        <v>0</v>
      </c>
      <c r="E143" s="24">
        <f t="shared" si="25"/>
        <v>800000</v>
      </c>
      <c r="F143" s="24">
        <f>SUM(F144)</f>
        <v>550000</v>
      </c>
      <c r="G143" s="25">
        <v>0</v>
      </c>
      <c r="H143" s="24">
        <f t="shared" si="26"/>
        <v>550000</v>
      </c>
    </row>
    <row r="144" spans="1:9" ht="56.45" customHeight="1" x14ac:dyDescent="0.25">
      <c r="A144" s="118" t="s">
        <v>611</v>
      </c>
      <c r="B144" s="12" t="s">
        <v>178</v>
      </c>
      <c r="C144" s="24">
        <f>SUM(C145:C150)</f>
        <v>800000</v>
      </c>
      <c r="D144" s="25">
        <v>0</v>
      </c>
      <c r="E144" s="24">
        <f t="shared" si="25"/>
        <v>800000</v>
      </c>
      <c r="F144" s="24">
        <f>SUM(F145:F150)</f>
        <v>550000</v>
      </c>
      <c r="G144" s="25">
        <v>0</v>
      </c>
      <c r="H144" s="24">
        <f t="shared" si="25"/>
        <v>550000</v>
      </c>
    </row>
    <row r="145" spans="1:8" ht="33.75" customHeight="1" x14ac:dyDescent="0.25">
      <c r="A145" s="3" t="s">
        <v>593</v>
      </c>
      <c r="B145" s="11" t="s">
        <v>594</v>
      </c>
      <c r="C145" s="27">
        <v>200000</v>
      </c>
      <c r="D145" s="25"/>
      <c r="E145" s="25">
        <f>SUM(C145:D145)</f>
        <v>200000</v>
      </c>
      <c r="F145" s="25">
        <v>0</v>
      </c>
      <c r="G145" s="25">
        <v>0</v>
      </c>
      <c r="H145" s="25">
        <f>SUM(F145:G145)</f>
        <v>0</v>
      </c>
    </row>
    <row r="146" spans="1:8" ht="29.25" customHeight="1" x14ac:dyDescent="0.25">
      <c r="A146" s="3" t="s">
        <v>595</v>
      </c>
      <c r="B146" s="11" t="s">
        <v>596</v>
      </c>
      <c r="C146" s="27">
        <v>175000</v>
      </c>
      <c r="D146" s="25">
        <v>0</v>
      </c>
      <c r="E146" s="25">
        <f t="shared" si="25"/>
        <v>175000</v>
      </c>
      <c r="F146" s="25">
        <v>175000</v>
      </c>
      <c r="G146" s="25">
        <v>0</v>
      </c>
      <c r="H146" s="25">
        <f t="shared" si="26"/>
        <v>175000</v>
      </c>
    </row>
    <row r="147" spans="1:8" ht="27" customHeight="1" x14ac:dyDescent="0.25">
      <c r="A147" s="3" t="s">
        <v>305</v>
      </c>
      <c r="B147" s="11" t="s">
        <v>597</v>
      </c>
      <c r="C147" s="27">
        <v>200000</v>
      </c>
      <c r="D147" s="25"/>
      <c r="E147" s="25">
        <f t="shared" si="25"/>
        <v>200000</v>
      </c>
      <c r="F147" s="25">
        <v>200000</v>
      </c>
      <c r="G147" s="25"/>
      <c r="H147" s="25">
        <f t="shared" si="26"/>
        <v>200000</v>
      </c>
    </row>
    <row r="148" spans="1:8" ht="27" customHeight="1" x14ac:dyDescent="0.25">
      <c r="A148" s="3" t="s">
        <v>598</v>
      </c>
      <c r="B148" s="11" t="s">
        <v>599</v>
      </c>
      <c r="C148" s="27">
        <v>125000</v>
      </c>
      <c r="D148" s="25"/>
      <c r="E148" s="25">
        <f t="shared" si="25"/>
        <v>125000</v>
      </c>
      <c r="F148" s="25">
        <v>125000</v>
      </c>
      <c r="G148" s="25"/>
      <c r="H148" s="25">
        <f t="shared" si="26"/>
        <v>125000</v>
      </c>
    </row>
    <row r="149" spans="1:8" ht="25.5" customHeight="1" x14ac:dyDescent="0.25">
      <c r="A149" s="3" t="s">
        <v>600</v>
      </c>
      <c r="B149" s="11" t="s">
        <v>601</v>
      </c>
      <c r="C149" s="27">
        <v>50000</v>
      </c>
      <c r="D149" s="25"/>
      <c r="E149" s="25">
        <f t="shared" si="25"/>
        <v>50000</v>
      </c>
      <c r="F149" s="25">
        <v>50000</v>
      </c>
      <c r="G149" s="25"/>
      <c r="H149" s="25">
        <f t="shared" si="26"/>
        <v>50000</v>
      </c>
    </row>
    <row r="150" spans="1:8" ht="25.5" customHeight="1" x14ac:dyDescent="0.25">
      <c r="A150" s="3" t="s">
        <v>714</v>
      </c>
      <c r="B150" s="11" t="s">
        <v>715</v>
      </c>
      <c r="C150" s="27">
        <v>50000</v>
      </c>
      <c r="D150" s="25"/>
      <c r="E150" s="25">
        <f t="shared" si="25"/>
        <v>50000</v>
      </c>
      <c r="F150" s="25">
        <v>0</v>
      </c>
      <c r="G150" s="25"/>
      <c r="H150" s="25">
        <f t="shared" si="26"/>
        <v>0</v>
      </c>
    </row>
    <row r="151" spans="1:8" ht="60.6" customHeight="1" x14ac:dyDescent="0.25">
      <c r="A151" s="66" t="s">
        <v>344</v>
      </c>
      <c r="B151" s="12" t="s">
        <v>44</v>
      </c>
      <c r="C151" s="24">
        <f>SUM(C152+C157+C165+C171+C174)</f>
        <v>2976000</v>
      </c>
      <c r="D151" s="24">
        <f>SUM(D152+D157+D165+D171+D174)</f>
        <v>0</v>
      </c>
      <c r="E151" s="24">
        <f t="shared" ref="E151:E193" si="27">SUM(C151:D151)</f>
        <v>2976000</v>
      </c>
      <c r="F151" s="24">
        <f>SUM(F152+F157+F165+F171+F174)</f>
        <v>2976000</v>
      </c>
      <c r="G151" s="24">
        <f>SUM(G152+G157+G165+G171+G174)</f>
        <v>0</v>
      </c>
      <c r="H151" s="24">
        <f t="shared" ref="H151:H179" si="28">SUM(F151:G151)</f>
        <v>2976000</v>
      </c>
    </row>
    <row r="152" spans="1:8" ht="45.75" customHeight="1" thickBot="1" x14ac:dyDescent="0.3">
      <c r="A152" s="20" t="s">
        <v>394</v>
      </c>
      <c r="B152" s="12" t="s">
        <v>124</v>
      </c>
      <c r="C152" s="24">
        <f>SUM(C153:C156)</f>
        <v>1050000</v>
      </c>
      <c r="D152" s="26">
        <v>0</v>
      </c>
      <c r="E152" s="25">
        <f t="shared" si="27"/>
        <v>1050000</v>
      </c>
      <c r="F152" s="24">
        <f>SUM(F153:F156)</f>
        <v>1050000</v>
      </c>
      <c r="G152" s="26">
        <v>0</v>
      </c>
      <c r="H152" s="25">
        <f t="shared" si="28"/>
        <v>1050000</v>
      </c>
    </row>
    <row r="153" spans="1:8" ht="54" customHeight="1" thickBot="1" x14ac:dyDescent="0.3">
      <c r="A153" s="135" t="s">
        <v>395</v>
      </c>
      <c r="B153" s="88" t="s">
        <v>396</v>
      </c>
      <c r="C153" s="25">
        <v>150000</v>
      </c>
      <c r="D153" s="26"/>
      <c r="E153" s="25">
        <f t="shared" si="27"/>
        <v>150000</v>
      </c>
      <c r="F153" s="25">
        <v>150000</v>
      </c>
      <c r="G153" s="26"/>
      <c r="H153" s="25">
        <f t="shared" si="28"/>
        <v>150000</v>
      </c>
    </row>
    <row r="154" spans="1:8" ht="54" hidden="1" customHeight="1" thickBot="1" x14ac:dyDescent="0.3">
      <c r="A154" s="21" t="s">
        <v>397</v>
      </c>
      <c r="B154" s="89" t="s">
        <v>398</v>
      </c>
      <c r="C154" s="25">
        <v>0</v>
      </c>
      <c r="D154" s="26"/>
      <c r="E154" s="25">
        <f t="shared" si="27"/>
        <v>0</v>
      </c>
      <c r="F154" s="25">
        <v>0</v>
      </c>
      <c r="G154" s="26"/>
      <c r="H154" s="25">
        <f t="shared" si="28"/>
        <v>0</v>
      </c>
    </row>
    <row r="155" spans="1:8" ht="41.25" hidden="1" customHeight="1" thickBot="1" x14ac:dyDescent="0.3">
      <c r="A155" s="21" t="s">
        <v>399</v>
      </c>
      <c r="B155" s="89" t="s">
        <v>400</v>
      </c>
      <c r="C155" s="25">
        <v>0</v>
      </c>
      <c r="D155" s="26"/>
      <c r="E155" s="25">
        <f t="shared" si="27"/>
        <v>0</v>
      </c>
      <c r="F155" s="25">
        <v>0</v>
      </c>
      <c r="G155" s="26"/>
      <c r="H155" s="25">
        <f t="shared" si="28"/>
        <v>0</v>
      </c>
    </row>
    <row r="156" spans="1:8" ht="24" customHeight="1" thickBot="1" x14ac:dyDescent="0.3">
      <c r="A156" s="136" t="s">
        <v>401</v>
      </c>
      <c r="B156" s="90" t="s">
        <v>402</v>
      </c>
      <c r="C156" s="25">
        <v>900000</v>
      </c>
      <c r="D156" s="26"/>
      <c r="E156" s="25">
        <f t="shared" si="27"/>
        <v>900000</v>
      </c>
      <c r="F156" s="25">
        <v>900000</v>
      </c>
      <c r="G156" s="26"/>
      <c r="H156" s="25">
        <f t="shared" si="28"/>
        <v>900000</v>
      </c>
    </row>
    <row r="157" spans="1:8" ht="48" customHeight="1" thickBot="1" x14ac:dyDescent="0.3">
      <c r="A157" s="22" t="s">
        <v>403</v>
      </c>
      <c r="B157" s="91" t="s">
        <v>125</v>
      </c>
      <c r="C157" s="24">
        <f>SUM(C158:C164)</f>
        <v>30000</v>
      </c>
      <c r="D157" s="24">
        <f>SUM(D158:D164)</f>
        <v>0</v>
      </c>
      <c r="E157" s="24">
        <f t="shared" si="27"/>
        <v>30000</v>
      </c>
      <c r="F157" s="24">
        <f>SUM(F158:F162)</f>
        <v>30000</v>
      </c>
      <c r="G157" s="24">
        <f>SUM(G158:G164)</f>
        <v>0</v>
      </c>
      <c r="H157" s="24">
        <f t="shared" si="28"/>
        <v>30000</v>
      </c>
    </row>
    <row r="158" spans="1:8" ht="39" hidden="1" customHeight="1" thickBot="1" x14ac:dyDescent="0.3">
      <c r="A158" s="21" t="s">
        <v>404</v>
      </c>
      <c r="B158" s="88" t="s">
        <v>405</v>
      </c>
      <c r="C158" s="25">
        <v>0</v>
      </c>
      <c r="D158" s="26"/>
      <c r="E158" s="25">
        <f t="shared" si="27"/>
        <v>0</v>
      </c>
      <c r="F158" s="25">
        <v>0</v>
      </c>
      <c r="G158" s="26"/>
      <c r="H158" s="25">
        <f t="shared" si="28"/>
        <v>0</v>
      </c>
    </row>
    <row r="159" spans="1:8" ht="41.25" hidden="1" customHeight="1" thickBot="1" x14ac:dyDescent="0.3">
      <c r="A159" s="21" t="s">
        <v>406</v>
      </c>
      <c r="B159" s="89" t="s">
        <v>407</v>
      </c>
      <c r="C159" s="25">
        <v>0</v>
      </c>
      <c r="D159" s="26"/>
      <c r="E159" s="25">
        <f t="shared" si="27"/>
        <v>0</v>
      </c>
      <c r="F159" s="25">
        <v>0</v>
      </c>
      <c r="G159" s="26"/>
      <c r="H159" s="25">
        <f t="shared" si="28"/>
        <v>0</v>
      </c>
    </row>
    <row r="160" spans="1:8" ht="28.5" customHeight="1" thickBot="1" x14ac:dyDescent="0.3">
      <c r="A160" s="21" t="s">
        <v>408</v>
      </c>
      <c r="B160" s="89" t="s">
        <v>695</v>
      </c>
      <c r="C160" s="25">
        <v>30000</v>
      </c>
      <c r="D160" s="26"/>
      <c r="E160" s="25">
        <f t="shared" si="27"/>
        <v>30000</v>
      </c>
      <c r="F160" s="25">
        <v>30000</v>
      </c>
      <c r="G160" s="26"/>
      <c r="H160" s="25">
        <f t="shared" si="28"/>
        <v>30000</v>
      </c>
    </row>
    <row r="161" spans="1:8" ht="29.25" hidden="1" customHeight="1" thickBot="1" x14ac:dyDescent="0.3">
      <c r="A161" s="21" t="s">
        <v>409</v>
      </c>
      <c r="B161" s="89" t="s">
        <v>410</v>
      </c>
      <c r="C161" s="25">
        <v>0</v>
      </c>
      <c r="D161" s="26"/>
      <c r="E161" s="25">
        <f t="shared" si="27"/>
        <v>0</v>
      </c>
      <c r="F161" s="25">
        <v>0</v>
      </c>
      <c r="G161" s="26"/>
      <c r="H161" s="25">
        <f t="shared" si="28"/>
        <v>0</v>
      </c>
    </row>
    <row r="162" spans="1:8" ht="28.5" hidden="1" customHeight="1" thickBot="1" x14ac:dyDescent="0.3">
      <c r="A162" s="21" t="s">
        <v>411</v>
      </c>
      <c r="B162" s="89" t="s">
        <v>412</v>
      </c>
      <c r="C162" s="25">
        <v>0</v>
      </c>
      <c r="D162" s="26"/>
      <c r="E162" s="25">
        <f t="shared" si="27"/>
        <v>0</v>
      </c>
      <c r="F162" s="25">
        <v>0</v>
      </c>
      <c r="G162" s="26"/>
      <c r="H162" s="25">
        <f t="shared" si="28"/>
        <v>0</v>
      </c>
    </row>
    <row r="163" spans="1:8" ht="0.75" hidden="1" customHeight="1" thickBot="1" x14ac:dyDescent="0.3">
      <c r="A163" s="21"/>
      <c r="B163" s="89"/>
      <c r="C163" s="25">
        <v>0</v>
      </c>
      <c r="D163" s="25">
        <v>0</v>
      </c>
      <c r="E163" s="25">
        <f t="shared" si="27"/>
        <v>0</v>
      </c>
      <c r="F163" s="25">
        <v>0</v>
      </c>
      <c r="G163" s="25">
        <v>0</v>
      </c>
      <c r="H163" s="25">
        <f t="shared" si="28"/>
        <v>0</v>
      </c>
    </row>
    <row r="164" spans="1:8" ht="39.75" hidden="1" customHeight="1" thickBot="1" x14ac:dyDescent="0.3">
      <c r="A164" s="21"/>
      <c r="B164" s="89"/>
      <c r="C164" s="25"/>
      <c r="D164" s="26"/>
      <c r="E164" s="25"/>
      <c r="F164" s="25"/>
      <c r="G164" s="26"/>
      <c r="H164" s="25"/>
    </row>
    <row r="165" spans="1:8" ht="39.75" hidden="1" customHeight="1" thickBot="1" x14ac:dyDescent="0.3">
      <c r="A165" s="22" t="s">
        <v>413</v>
      </c>
      <c r="B165" s="92" t="s">
        <v>126</v>
      </c>
      <c r="C165" s="24">
        <f>SUM(C166:C169)</f>
        <v>0</v>
      </c>
      <c r="D165" s="26"/>
      <c r="E165" s="24">
        <f t="shared" si="27"/>
        <v>0</v>
      </c>
      <c r="F165" s="24">
        <f>SUM(F166:F169)</f>
        <v>0</v>
      </c>
      <c r="G165" s="26"/>
      <c r="H165" s="24">
        <f t="shared" si="28"/>
        <v>0</v>
      </c>
    </row>
    <row r="166" spans="1:8" ht="28.5" hidden="1" customHeight="1" thickBot="1" x14ac:dyDescent="0.3">
      <c r="A166" s="21" t="s">
        <v>414</v>
      </c>
      <c r="B166" s="89" t="s">
        <v>415</v>
      </c>
      <c r="C166" s="25">
        <v>0</v>
      </c>
      <c r="D166" s="26"/>
      <c r="E166" s="25">
        <f t="shared" si="27"/>
        <v>0</v>
      </c>
      <c r="F166" s="25">
        <v>0</v>
      </c>
      <c r="G166" s="26"/>
      <c r="H166" s="25">
        <f t="shared" si="28"/>
        <v>0</v>
      </c>
    </row>
    <row r="167" spans="1:8" ht="27.75" hidden="1" customHeight="1" thickBot="1" x14ac:dyDescent="0.3">
      <c r="A167" s="21" t="s">
        <v>416</v>
      </c>
      <c r="B167" s="89" t="s">
        <v>417</v>
      </c>
      <c r="C167" s="25">
        <v>0</v>
      </c>
      <c r="D167" s="26"/>
      <c r="E167" s="25">
        <f t="shared" si="27"/>
        <v>0</v>
      </c>
      <c r="F167" s="25">
        <v>0</v>
      </c>
      <c r="G167" s="26"/>
      <c r="H167" s="25">
        <f t="shared" si="28"/>
        <v>0</v>
      </c>
    </row>
    <row r="168" spans="1:8" ht="28.5" hidden="1" customHeight="1" thickBot="1" x14ac:dyDescent="0.3">
      <c r="A168" s="21" t="s">
        <v>416</v>
      </c>
      <c r="B168" s="89" t="s">
        <v>418</v>
      </c>
      <c r="C168" s="25">
        <v>0</v>
      </c>
      <c r="D168" s="26"/>
      <c r="E168" s="25">
        <f t="shared" si="27"/>
        <v>0</v>
      </c>
      <c r="F168" s="25">
        <v>0</v>
      </c>
      <c r="G168" s="26"/>
      <c r="H168" s="25">
        <f t="shared" si="28"/>
        <v>0</v>
      </c>
    </row>
    <row r="169" spans="1:8" ht="37.5" hidden="1" customHeight="1" thickBot="1" x14ac:dyDescent="0.3">
      <c r="A169" s="73" t="s">
        <v>419</v>
      </c>
      <c r="B169" s="89" t="s">
        <v>420</v>
      </c>
      <c r="C169" s="25">
        <v>0</v>
      </c>
      <c r="D169" s="26"/>
      <c r="E169" s="25">
        <f t="shared" si="27"/>
        <v>0</v>
      </c>
      <c r="F169" s="25">
        <v>0</v>
      </c>
      <c r="G169" s="26"/>
      <c r="H169" s="25">
        <f t="shared" si="28"/>
        <v>0</v>
      </c>
    </row>
    <row r="170" spans="1:8" ht="28.5" hidden="1" customHeight="1" thickBot="1" x14ac:dyDescent="0.3">
      <c r="A170" s="21" t="s">
        <v>631</v>
      </c>
      <c r="B170" s="89" t="s">
        <v>630</v>
      </c>
      <c r="C170" s="25">
        <v>0</v>
      </c>
      <c r="D170" s="26"/>
      <c r="E170" s="25">
        <f t="shared" ref="E170" si="29">SUM(C170:D170)</f>
        <v>0</v>
      </c>
      <c r="F170" s="25">
        <v>0</v>
      </c>
      <c r="G170" s="26"/>
      <c r="H170" s="25">
        <f t="shared" ref="H170" si="30">SUM(F170:G170)</f>
        <v>0</v>
      </c>
    </row>
    <row r="171" spans="1:8" ht="40.5" hidden="1" customHeight="1" thickBot="1" x14ac:dyDescent="0.3">
      <c r="A171" s="74" t="s">
        <v>421</v>
      </c>
      <c r="B171" s="93" t="s">
        <v>127</v>
      </c>
      <c r="C171" s="24">
        <f>SUM(C172:C173)</f>
        <v>0</v>
      </c>
      <c r="D171" s="26"/>
      <c r="E171" s="24">
        <f t="shared" si="27"/>
        <v>0</v>
      </c>
      <c r="F171" s="24">
        <f>SUM(F172:F173)</f>
        <v>0</v>
      </c>
      <c r="G171" s="26"/>
      <c r="H171" s="24">
        <f t="shared" si="28"/>
        <v>0</v>
      </c>
    </row>
    <row r="172" spans="1:8" ht="41.25" hidden="1" customHeight="1" thickBot="1" x14ac:dyDescent="0.3">
      <c r="A172" s="21" t="s">
        <v>422</v>
      </c>
      <c r="B172" s="89" t="s">
        <v>423</v>
      </c>
      <c r="C172" s="25">
        <v>0</v>
      </c>
      <c r="D172" s="26"/>
      <c r="E172" s="25">
        <f t="shared" si="27"/>
        <v>0</v>
      </c>
      <c r="F172" s="25">
        <v>0</v>
      </c>
      <c r="G172" s="26"/>
      <c r="H172" s="25">
        <f t="shared" si="28"/>
        <v>0</v>
      </c>
    </row>
    <row r="173" spans="1:8" ht="43.5" hidden="1" customHeight="1" thickBot="1" x14ac:dyDescent="0.3">
      <c r="A173" s="21" t="s">
        <v>424</v>
      </c>
      <c r="B173" s="89" t="s">
        <v>425</v>
      </c>
      <c r="C173" s="25">
        <v>0</v>
      </c>
      <c r="D173" s="26"/>
      <c r="E173" s="25">
        <f t="shared" si="27"/>
        <v>0</v>
      </c>
      <c r="F173" s="25">
        <v>0</v>
      </c>
      <c r="G173" s="26"/>
      <c r="H173" s="25">
        <f t="shared" si="28"/>
        <v>0</v>
      </c>
    </row>
    <row r="174" spans="1:8" ht="56.25" customHeight="1" thickBot="1" x14ac:dyDescent="0.3">
      <c r="A174" s="74" t="s">
        <v>426</v>
      </c>
      <c r="B174" s="93" t="s">
        <v>128</v>
      </c>
      <c r="C174" s="24">
        <f>SUM(C175:C176)</f>
        <v>1896000</v>
      </c>
      <c r="D174" s="26"/>
      <c r="E174" s="24">
        <f t="shared" si="27"/>
        <v>1896000</v>
      </c>
      <c r="F174" s="24">
        <f>SUM(F175:F176)</f>
        <v>1896000</v>
      </c>
      <c r="G174" s="26"/>
      <c r="H174" s="24">
        <f t="shared" si="28"/>
        <v>1896000</v>
      </c>
    </row>
    <row r="175" spans="1:8" ht="30" customHeight="1" thickBot="1" x14ac:dyDescent="0.3">
      <c r="A175" s="21" t="s">
        <v>427</v>
      </c>
      <c r="B175" s="89" t="s">
        <v>428</v>
      </c>
      <c r="C175" s="25">
        <v>1680000</v>
      </c>
      <c r="D175" s="26"/>
      <c r="E175" s="25">
        <f t="shared" si="27"/>
        <v>1680000</v>
      </c>
      <c r="F175" s="25">
        <v>1680000</v>
      </c>
      <c r="G175" s="26"/>
      <c r="H175" s="25">
        <f t="shared" si="28"/>
        <v>1680000</v>
      </c>
    </row>
    <row r="176" spans="1:8" ht="30.75" customHeight="1" thickBot="1" x14ac:dyDescent="0.3">
      <c r="A176" s="21" t="s">
        <v>429</v>
      </c>
      <c r="B176" s="89" t="s">
        <v>430</v>
      </c>
      <c r="C176" s="25">
        <v>216000</v>
      </c>
      <c r="D176" s="26"/>
      <c r="E176" s="25">
        <f t="shared" si="27"/>
        <v>216000</v>
      </c>
      <c r="F176" s="25">
        <v>216000</v>
      </c>
      <c r="G176" s="26"/>
      <c r="H176" s="25">
        <f t="shared" si="28"/>
        <v>216000</v>
      </c>
    </row>
    <row r="177" spans="1:9" ht="34.9" hidden="1" customHeight="1" x14ac:dyDescent="0.25">
      <c r="A177" s="37" t="s">
        <v>131</v>
      </c>
      <c r="B177" s="11" t="s">
        <v>129</v>
      </c>
      <c r="C177" s="25">
        <f>SUM(C178)</f>
        <v>0</v>
      </c>
      <c r="D177" s="25">
        <v>0</v>
      </c>
      <c r="E177" s="25">
        <f t="shared" si="27"/>
        <v>0</v>
      </c>
      <c r="F177" s="25">
        <f>SUM(F178)</f>
        <v>0</v>
      </c>
      <c r="G177" s="25">
        <v>0</v>
      </c>
      <c r="H177" s="25">
        <f t="shared" si="28"/>
        <v>0</v>
      </c>
    </row>
    <row r="178" spans="1:9" ht="36.6" hidden="1" customHeight="1" x14ac:dyDescent="0.25">
      <c r="A178" s="3" t="s">
        <v>132</v>
      </c>
      <c r="B178" s="11" t="s">
        <v>130</v>
      </c>
      <c r="C178" s="25">
        <v>0</v>
      </c>
      <c r="D178" s="25">
        <v>0</v>
      </c>
      <c r="E178" s="25">
        <f t="shared" si="27"/>
        <v>0</v>
      </c>
      <c r="F178" s="25">
        <v>0</v>
      </c>
      <c r="G178" s="25">
        <v>0</v>
      </c>
      <c r="H178" s="25">
        <f t="shared" si="28"/>
        <v>0</v>
      </c>
    </row>
    <row r="179" spans="1:9" ht="56.25" customHeight="1" x14ac:dyDescent="0.25">
      <c r="A179" s="66" t="s">
        <v>343</v>
      </c>
      <c r="B179" s="12" t="s">
        <v>45</v>
      </c>
      <c r="C179" s="24">
        <f>SUM(C180+C185+C205)</f>
        <v>1000000</v>
      </c>
      <c r="D179" s="24">
        <f>SUM(D180+D185+D205)</f>
        <v>15084348.58</v>
      </c>
      <c r="E179" s="24">
        <f t="shared" si="27"/>
        <v>16084348.58</v>
      </c>
      <c r="F179" s="24">
        <f>SUM(F180+F185+F205)</f>
        <v>1000000</v>
      </c>
      <c r="G179" s="24">
        <f>SUM(G180+G185+G205)</f>
        <v>269778.59000000003</v>
      </c>
      <c r="H179" s="24">
        <f t="shared" si="28"/>
        <v>1269778.5900000001</v>
      </c>
      <c r="I179" s="141"/>
    </row>
    <row r="180" spans="1:9" ht="28.15" customHeight="1" thickBot="1" x14ac:dyDescent="0.3">
      <c r="A180" s="10" t="s">
        <v>74</v>
      </c>
      <c r="B180" s="12" t="s">
        <v>144</v>
      </c>
      <c r="C180" s="24">
        <f>SUM(C181+C184)</f>
        <v>500000</v>
      </c>
      <c r="D180" s="24">
        <f>SUM(D181+D184)</f>
        <v>0</v>
      </c>
      <c r="E180" s="24">
        <f t="shared" si="27"/>
        <v>500000</v>
      </c>
      <c r="F180" s="24">
        <f>SUM(F181+F184)</f>
        <v>500000</v>
      </c>
      <c r="G180" s="24">
        <f>SUM(G181+G184)</f>
        <v>0</v>
      </c>
      <c r="H180" s="24">
        <f t="shared" ref="H180:H193" si="31">SUM(F180:G180)</f>
        <v>500000</v>
      </c>
    </row>
    <row r="181" spans="1:9" ht="30" customHeight="1" thickBot="1" x14ac:dyDescent="0.3">
      <c r="A181" s="119" t="s">
        <v>479</v>
      </c>
      <c r="B181" s="11" t="s">
        <v>480</v>
      </c>
      <c r="C181" s="25">
        <v>400000</v>
      </c>
      <c r="D181" s="25"/>
      <c r="E181" s="25">
        <f t="shared" si="27"/>
        <v>400000</v>
      </c>
      <c r="F181" s="25">
        <v>400000</v>
      </c>
      <c r="G181" s="25"/>
      <c r="H181" s="25">
        <f t="shared" si="31"/>
        <v>400000</v>
      </c>
    </row>
    <row r="182" spans="1:9" ht="18" hidden="1" customHeight="1" thickBot="1" x14ac:dyDescent="0.3">
      <c r="A182" s="3" t="s">
        <v>306</v>
      </c>
      <c r="B182" s="11"/>
      <c r="C182" s="94">
        <v>1050000</v>
      </c>
      <c r="D182" s="25"/>
      <c r="E182" s="25">
        <f>SUM(C182:D182)</f>
        <v>1050000</v>
      </c>
      <c r="F182" s="25">
        <v>1050000</v>
      </c>
      <c r="G182" s="25"/>
      <c r="H182" s="25">
        <f t="shared" si="31"/>
        <v>1050000</v>
      </c>
    </row>
    <row r="183" spans="1:9" ht="16.5" hidden="1" customHeight="1" thickBot="1" x14ac:dyDescent="0.3">
      <c r="A183" s="120" t="s">
        <v>307</v>
      </c>
      <c r="B183" s="11"/>
      <c r="C183" s="94">
        <v>450000</v>
      </c>
      <c r="D183" s="25"/>
      <c r="E183" s="25">
        <f>SUM(C183:D183)</f>
        <v>450000</v>
      </c>
      <c r="F183" s="25">
        <v>450000</v>
      </c>
      <c r="G183" s="25"/>
      <c r="H183" s="25">
        <f t="shared" si="31"/>
        <v>450000</v>
      </c>
    </row>
    <row r="184" spans="1:9" ht="57.75" customHeight="1" thickBot="1" x14ac:dyDescent="0.3">
      <c r="A184" s="121" t="s">
        <v>481</v>
      </c>
      <c r="B184" s="11" t="s">
        <v>482</v>
      </c>
      <c r="C184" s="94">
        <v>100000</v>
      </c>
      <c r="D184" s="25">
        <v>0</v>
      </c>
      <c r="E184" s="25">
        <f>SUM(C184:D184)</f>
        <v>100000</v>
      </c>
      <c r="F184" s="25">
        <v>100000</v>
      </c>
      <c r="G184" s="25"/>
      <c r="H184" s="25">
        <f>SUM(F184:G184)</f>
        <v>100000</v>
      </c>
    </row>
    <row r="185" spans="1:9" ht="56.25" customHeight="1" x14ac:dyDescent="0.25">
      <c r="A185" s="10" t="s">
        <v>483</v>
      </c>
      <c r="B185" s="12" t="s">
        <v>484</v>
      </c>
      <c r="C185" s="95">
        <f>SUM(C186:C204)</f>
        <v>480000</v>
      </c>
      <c r="D185" s="95">
        <f>SUM(D204)</f>
        <v>14814814.82</v>
      </c>
      <c r="E185" s="24">
        <f>SUM(C185:D185)</f>
        <v>15294814.82</v>
      </c>
      <c r="F185" s="95">
        <f>SUM(F186:F204)</f>
        <v>480000</v>
      </c>
      <c r="G185" s="95">
        <f>SUM(G186:G204)</f>
        <v>0</v>
      </c>
      <c r="H185" s="24">
        <f>SUM(F185:G185)</f>
        <v>480000</v>
      </c>
      <c r="I185" s="143"/>
    </row>
    <row r="186" spans="1:9" ht="60" hidden="1" customHeight="1" thickBot="1" x14ac:dyDescent="0.3">
      <c r="A186" s="121" t="s">
        <v>244</v>
      </c>
      <c r="B186" s="11" t="s">
        <v>492</v>
      </c>
      <c r="C186" s="84">
        <v>0</v>
      </c>
      <c r="D186" s="25">
        <v>0</v>
      </c>
      <c r="E186" s="25">
        <f t="shared" si="27"/>
        <v>0</v>
      </c>
      <c r="F186" s="25">
        <v>0</v>
      </c>
      <c r="G186" s="25">
        <v>0</v>
      </c>
      <c r="H186" s="25">
        <f t="shared" si="31"/>
        <v>0</v>
      </c>
    </row>
    <row r="187" spans="1:9" ht="50.25" hidden="1" customHeight="1" thickBot="1" x14ac:dyDescent="0.3">
      <c r="A187" s="121" t="s">
        <v>240</v>
      </c>
      <c r="B187" s="11"/>
      <c r="C187" s="25"/>
      <c r="D187" s="25"/>
      <c r="E187" s="25">
        <f t="shared" si="27"/>
        <v>0</v>
      </c>
      <c r="F187" s="25">
        <v>0</v>
      </c>
      <c r="G187" s="25">
        <v>0</v>
      </c>
      <c r="H187" s="25">
        <f t="shared" si="31"/>
        <v>0</v>
      </c>
    </row>
    <row r="188" spans="1:9" ht="2.25" hidden="1" customHeight="1" thickBot="1" x14ac:dyDescent="0.3">
      <c r="A188" s="121" t="s">
        <v>218</v>
      </c>
      <c r="B188" s="11" t="s">
        <v>239</v>
      </c>
      <c r="C188" s="25">
        <v>0</v>
      </c>
      <c r="D188" s="25"/>
      <c r="E188" s="25">
        <f t="shared" si="27"/>
        <v>0</v>
      </c>
      <c r="F188" s="25">
        <v>0</v>
      </c>
      <c r="G188" s="25"/>
      <c r="H188" s="25">
        <f t="shared" si="31"/>
        <v>0</v>
      </c>
    </row>
    <row r="189" spans="1:9" ht="75" hidden="1" customHeight="1" thickBot="1" x14ac:dyDescent="0.3">
      <c r="A189" s="121" t="s">
        <v>245</v>
      </c>
      <c r="B189" s="11" t="s">
        <v>219</v>
      </c>
      <c r="C189" s="25">
        <v>0</v>
      </c>
      <c r="D189" s="25"/>
      <c r="E189" s="25">
        <f t="shared" si="27"/>
        <v>0</v>
      </c>
      <c r="F189" s="25"/>
      <c r="G189" s="25"/>
      <c r="H189" s="25"/>
    </row>
    <row r="190" spans="1:9" ht="89.25" hidden="1" customHeight="1" thickBot="1" x14ac:dyDescent="0.3">
      <c r="A190" s="121" t="s">
        <v>490</v>
      </c>
      <c r="B190" s="11" t="s">
        <v>491</v>
      </c>
      <c r="C190" s="25">
        <v>0</v>
      </c>
      <c r="D190" s="25">
        <v>0</v>
      </c>
      <c r="E190" s="25">
        <f t="shared" si="27"/>
        <v>0</v>
      </c>
      <c r="F190" s="25">
        <v>0</v>
      </c>
      <c r="G190" s="25">
        <v>0</v>
      </c>
      <c r="H190" s="25">
        <f t="shared" si="31"/>
        <v>0</v>
      </c>
    </row>
    <row r="191" spans="1:9" ht="19.5" hidden="1" customHeight="1" thickBot="1" x14ac:dyDescent="0.3">
      <c r="A191" s="21"/>
      <c r="B191" s="11" t="s">
        <v>220</v>
      </c>
      <c r="C191" s="25"/>
      <c r="D191" s="25"/>
      <c r="E191" s="25"/>
      <c r="F191" s="25"/>
      <c r="G191" s="25"/>
      <c r="H191" s="25"/>
    </row>
    <row r="192" spans="1:9" ht="36.75" hidden="1" customHeight="1" thickBot="1" x14ac:dyDescent="0.3">
      <c r="A192" s="122" t="s">
        <v>584</v>
      </c>
      <c r="B192" s="11" t="s">
        <v>708</v>
      </c>
      <c r="C192" s="25">
        <v>0</v>
      </c>
      <c r="D192" s="25"/>
      <c r="E192" s="25">
        <f t="shared" si="27"/>
        <v>0</v>
      </c>
      <c r="F192" s="25">
        <v>0</v>
      </c>
      <c r="G192" s="25"/>
      <c r="H192" s="25">
        <f>SUM(F192:G192)</f>
        <v>0</v>
      </c>
    </row>
    <row r="193" spans="1:9" ht="14.25" hidden="1" customHeight="1" thickBot="1" x14ac:dyDescent="0.3">
      <c r="A193" s="122" t="s">
        <v>485</v>
      </c>
      <c r="B193" s="11"/>
      <c r="C193" s="25"/>
      <c r="D193" s="25">
        <v>0</v>
      </c>
      <c r="E193" s="25">
        <f t="shared" si="27"/>
        <v>0</v>
      </c>
      <c r="F193" s="25">
        <v>0</v>
      </c>
      <c r="G193" s="25">
        <v>0</v>
      </c>
      <c r="H193" s="25">
        <f t="shared" si="31"/>
        <v>0</v>
      </c>
      <c r="I193" s="49"/>
    </row>
    <row r="194" spans="1:9" ht="19.149999999999999" hidden="1" customHeight="1" x14ac:dyDescent="0.25">
      <c r="A194" s="3"/>
      <c r="B194" s="11" t="s">
        <v>221</v>
      </c>
      <c r="C194" s="25"/>
      <c r="D194" s="25"/>
      <c r="E194" s="25"/>
      <c r="F194" s="25"/>
      <c r="G194" s="25"/>
      <c r="H194" s="25"/>
    </row>
    <row r="195" spans="1:9" ht="28.5" customHeight="1" x14ac:dyDescent="0.25">
      <c r="A195" s="3" t="s">
        <v>236</v>
      </c>
      <c r="B195" s="11" t="s">
        <v>489</v>
      </c>
      <c r="C195" s="25">
        <v>20000</v>
      </c>
      <c r="D195" s="25">
        <v>0</v>
      </c>
      <c r="E195" s="25">
        <f t="shared" ref="E195:E239" si="32">SUM(C195:D195)</f>
        <v>20000</v>
      </c>
      <c r="F195" s="25">
        <v>20000</v>
      </c>
      <c r="G195" s="25">
        <v>0</v>
      </c>
      <c r="H195" s="25">
        <f t="shared" ref="H195:H239" si="33">SUM(F195:G195)</f>
        <v>20000</v>
      </c>
    </row>
    <row r="196" spans="1:9" ht="23.25" customHeight="1" x14ac:dyDescent="0.25">
      <c r="A196" s="3" t="s">
        <v>311</v>
      </c>
      <c r="B196" s="11" t="s">
        <v>605</v>
      </c>
      <c r="C196" s="25">
        <v>61000</v>
      </c>
      <c r="D196" s="25"/>
      <c r="E196" s="25">
        <f t="shared" si="32"/>
        <v>61000</v>
      </c>
      <c r="F196" s="25">
        <v>110000</v>
      </c>
      <c r="G196" s="25"/>
      <c r="H196" s="25">
        <f t="shared" si="33"/>
        <v>110000</v>
      </c>
    </row>
    <row r="197" spans="1:9" ht="37.5" hidden="1" customHeight="1" x14ac:dyDescent="0.25">
      <c r="A197" s="3" t="s">
        <v>222</v>
      </c>
      <c r="B197" s="11" t="s">
        <v>310</v>
      </c>
      <c r="C197" s="25">
        <v>0</v>
      </c>
      <c r="D197" s="25">
        <v>0</v>
      </c>
      <c r="E197" s="25">
        <f t="shared" si="32"/>
        <v>0</v>
      </c>
      <c r="F197" s="25">
        <v>0</v>
      </c>
      <c r="G197" s="25">
        <v>0</v>
      </c>
      <c r="H197" s="25">
        <f t="shared" si="33"/>
        <v>0</v>
      </c>
    </row>
    <row r="198" spans="1:9" ht="85.5" hidden="1" customHeight="1" thickBot="1" x14ac:dyDescent="0.3">
      <c r="A198" s="122" t="s">
        <v>309</v>
      </c>
      <c r="B198" s="11"/>
      <c r="C198" s="25"/>
      <c r="D198" s="25"/>
      <c r="E198" s="25">
        <f t="shared" si="32"/>
        <v>0</v>
      </c>
      <c r="F198" s="25">
        <v>0</v>
      </c>
      <c r="G198" s="25"/>
      <c r="H198" s="25">
        <f t="shared" si="33"/>
        <v>0</v>
      </c>
    </row>
    <row r="199" spans="1:9" ht="74.25" hidden="1" customHeight="1" thickBot="1" x14ac:dyDescent="0.3">
      <c r="A199" s="122" t="s">
        <v>241</v>
      </c>
      <c r="B199" s="11" t="s">
        <v>308</v>
      </c>
      <c r="C199" s="25">
        <v>0</v>
      </c>
      <c r="D199" s="25"/>
      <c r="E199" s="25">
        <f t="shared" si="32"/>
        <v>0</v>
      </c>
      <c r="F199" s="25">
        <v>0</v>
      </c>
      <c r="G199" s="25"/>
      <c r="H199" s="25">
        <f t="shared" si="33"/>
        <v>0</v>
      </c>
    </row>
    <row r="200" spans="1:9" ht="84" hidden="1" customHeight="1" x14ac:dyDescent="0.25">
      <c r="A200" s="123" t="s">
        <v>243</v>
      </c>
      <c r="B200" s="11" t="s">
        <v>242</v>
      </c>
      <c r="C200" s="25">
        <v>0</v>
      </c>
      <c r="D200" s="25"/>
      <c r="E200" s="25">
        <f t="shared" si="32"/>
        <v>0</v>
      </c>
      <c r="F200" s="25">
        <v>0</v>
      </c>
      <c r="G200" s="25"/>
      <c r="H200" s="25">
        <f t="shared" si="33"/>
        <v>0</v>
      </c>
    </row>
    <row r="201" spans="1:9" ht="27.75" customHeight="1" thickBot="1" x14ac:dyDescent="0.3">
      <c r="A201" s="124" t="s">
        <v>312</v>
      </c>
      <c r="B201" s="11" t="s">
        <v>604</v>
      </c>
      <c r="C201" s="25">
        <v>100000</v>
      </c>
      <c r="D201" s="25"/>
      <c r="E201" s="25">
        <f t="shared" si="32"/>
        <v>100000</v>
      </c>
      <c r="F201" s="25">
        <v>100000</v>
      </c>
      <c r="G201" s="25"/>
      <c r="H201" s="25">
        <f t="shared" si="33"/>
        <v>100000</v>
      </c>
    </row>
    <row r="202" spans="1:9" ht="27.75" customHeight="1" thickBot="1" x14ac:dyDescent="0.3">
      <c r="A202" s="121" t="s">
        <v>486</v>
      </c>
      <c r="B202" s="11" t="s">
        <v>602</v>
      </c>
      <c r="C202" s="25">
        <v>150000</v>
      </c>
      <c r="D202" s="25"/>
      <c r="E202" s="25">
        <f t="shared" si="32"/>
        <v>150000</v>
      </c>
      <c r="F202" s="25">
        <v>250000</v>
      </c>
      <c r="G202" s="25"/>
      <c r="H202" s="25">
        <f t="shared" si="33"/>
        <v>250000</v>
      </c>
    </row>
    <row r="203" spans="1:9" ht="27.75" hidden="1" customHeight="1" thickBot="1" x14ac:dyDescent="0.3">
      <c r="A203" s="121" t="s">
        <v>487</v>
      </c>
      <c r="B203" s="11" t="s">
        <v>488</v>
      </c>
      <c r="C203" s="25">
        <v>0</v>
      </c>
      <c r="D203" s="25"/>
      <c r="E203" s="25">
        <f t="shared" si="32"/>
        <v>0</v>
      </c>
      <c r="F203" s="25">
        <v>0</v>
      </c>
      <c r="G203" s="25"/>
      <c r="H203" s="25">
        <f t="shared" si="33"/>
        <v>0</v>
      </c>
    </row>
    <row r="204" spans="1:9" ht="27.75" customHeight="1" x14ac:dyDescent="0.25">
      <c r="A204" s="137" t="s">
        <v>584</v>
      </c>
      <c r="B204" s="11" t="s">
        <v>708</v>
      </c>
      <c r="C204" s="25">
        <v>149000</v>
      </c>
      <c r="D204" s="25">
        <v>14814814.82</v>
      </c>
      <c r="E204" s="25">
        <f t="shared" si="32"/>
        <v>14963814.82</v>
      </c>
      <c r="F204" s="25">
        <v>0</v>
      </c>
      <c r="G204" s="25">
        <v>0</v>
      </c>
      <c r="H204" s="25">
        <f t="shared" si="33"/>
        <v>0</v>
      </c>
    </row>
    <row r="205" spans="1:9" ht="44.25" customHeight="1" x14ac:dyDescent="0.25">
      <c r="A205" s="10" t="s">
        <v>478</v>
      </c>
      <c r="B205" s="12" t="s">
        <v>477</v>
      </c>
      <c r="C205" s="24">
        <f>SUM(C206:C207)</f>
        <v>20000</v>
      </c>
      <c r="D205" s="24">
        <f>SUM(D206:D207)</f>
        <v>269533.76</v>
      </c>
      <c r="E205" s="24">
        <f>SUM(C205:D205)</f>
        <v>289533.76</v>
      </c>
      <c r="F205" s="24">
        <f>SUM(F206:F207)</f>
        <v>20000</v>
      </c>
      <c r="G205" s="24">
        <f>SUM(G206:G207)</f>
        <v>269778.59000000003</v>
      </c>
      <c r="H205" s="24">
        <f>SUM(F205:G205)</f>
        <v>289778.59000000003</v>
      </c>
    </row>
    <row r="206" spans="1:9" ht="27.75" customHeight="1" x14ac:dyDescent="0.25">
      <c r="A206" s="124" t="s">
        <v>297</v>
      </c>
      <c r="B206" s="11" t="s">
        <v>603</v>
      </c>
      <c r="C206" s="25">
        <v>0</v>
      </c>
      <c r="D206" s="25">
        <v>269533.76</v>
      </c>
      <c r="E206" s="25">
        <f t="shared" si="32"/>
        <v>269533.76</v>
      </c>
      <c r="F206" s="25"/>
      <c r="G206" s="25">
        <v>269778.59000000003</v>
      </c>
      <c r="H206" s="25">
        <f t="shared" si="33"/>
        <v>269778.59000000003</v>
      </c>
    </row>
    <row r="207" spans="1:9" ht="27" customHeight="1" x14ac:dyDescent="0.25">
      <c r="A207" s="124" t="s">
        <v>297</v>
      </c>
      <c r="B207" s="11" t="s">
        <v>603</v>
      </c>
      <c r="C207" s="25">
        <v>20000</v>
      </c>
      <c r="D207" s="25">
        <v>0</v>
      </c>
      <c r="E207" s="25">
        <f t="shared" si="32"/>
        <v>20000</v>
      </c>
      <c r="F207" s="25">
        <v>20000</v>
      </c>
      <c r="G207" s="25"/>
      <c r="H207" s="25">
        <f t="shared" si="33"/>
        <v>20000</v>
      </c>
    </row>
    <row r="208" spans="1:9" ht="86.25" customHeight="1" thickBot="1" x14ac:dyDescent="0.3">
      <c r="A208" s="66" t="s">
        <v>345</v>
      </c>
      <c r="B208" s="12" t="s">
        <v>443</v>
      </c>
      <c r="C208" s="96">
        <f>SUM(C209)</f>
        <v>300000</v>
      </c>
      <c r="D208" s="96">
        <f>SUM(D209)</f>
        <v>7968539.0800000001</v>
      </c>
      <c r="E208" s="97">
        <f>SUM(E209)</f>
        <v>8268539.0800000001</v>
      </c>
      <c r="F208" s="97">
        <f>SUM(F209)</f>
        <v>300000</v>
      </c>
      <c r="G208" s="97">
        <f>SUM(G209)</f>
        <v>7968539.0800000001</v>
      </c>
      <c r="H208" s="97">
        <f>SUM(F208:G208)</f>
        <v>8268539.0800000001</v>
      </c>
      <c r="I208" s="141" t="s">
        <v>707</v>
      </c>
    </row>
    <row r="209" spans="1:9" ht="45.75" customHeight="1" thickBot="1" x14ac:dyDescent="0.3">
      <c r="A209" s="113" t="s">
        <v>450</v>
      </c>
      <c r="B209" s="12" t="s">
        <v>451</v>
      </c>
      <c r="C209" s="97">
        <f>SUM(C210:C214)</f>
        <v>300000</v>
      </c>
      <c r="D209" s="97">
        <f>SUM(D210:D214)</f>
        <v>7968539.0800000001</v>
      </c>
      <c r="E209" s="97">
        <f>SUM(C209:D209)</f>
        <v>8268539.0800000001</v>
      </c>
      <c r="F209" s="97">
        <f>SUM(F210:F214)</f>
        <v>300000</v>
      </c>
      <c r="G209" s="97">
        <f>SUM(G210:G214)</f>
        <v>7968539.0800000001</v>
      </c>
      <c r="H209" s="97">
        <f>SUM(F209:G209)</f>
        <v>8268539.0800000001</v>
      </c>
    </row>
    <row r="210" spans="1:9" ht="27" hidden="1" customHeight="1" thickBot="1" x14ac:dyDescent="0.3">
      <c r="A210" s="121" t="s">
        <v>444</v>
      </c>
      <c r="B210" s="88" t="s">
        <v>445</v>
      </c>
      <c r="C210" s="25">
        <v>0</v>
      </c>
      <c r="D210" s="25">
        <v>0</v>
      </c>
      <c r="E210" s="25">
        <f>SUM(C210:D210)</f>
        <v>0</v>
      </c>
      <c r="F210" s="25">
        <v>0</v>
      </c>
      <c r="G210" s="25">
        <v>0</v>
      </c>
      <c r="H210" s="98">
        <f t="shared" ref="H210:H214" si="34">SUM(F210:G210)</f>
        <v>0</v>
      </c>
    </row>
    <row r="211" spans="1:9" ht="27" customHeight="1" thickBot="1" x14ac:dyDescent="0.3">
      <c r="A211" s="122" t="s">
        <v>446</v>
      </c>
      <c r="B211" s="89" t="s">
        <v>447</v>
      </c>
      <c r="C211" s="25">
        <v>100000</v>
      </c>
      <c r="D211" s="25">
        <v>0</v>
      </c>
      <c r="E211" s="25">
        <f t="shared" ref="E211:E214" si="35">SUM(C211:D211)</f>
        <v>100000</v>
      </c>
      <c r="F211" s="25">
        <v>100000</v>
      </c>
      <c r="G211" s="25">
        <v>0</v>
      </c>
      <c r="H211" s="98">
        <f t="shared" si="34"/>
        <v>100000</v>
      </c>
    </row>
    <row r="212" spans="1:9" ht="39" customHeight="1" thickBot="1" x14ac:dyDescent="0.3">
      <c r="A212" s="122" t="s">
        <v>448</v>
      </c>
      <c r="B212" s="89" t="s">
        <v>449</v>
      </c>
      <c r="C212" s="25">
        <v>100000</v>
      </c>
      <c r="D212" s="25">
        <v>0</v>
      </c>
      <c r="E212" s="25">
        <f t="shared" si="35"/>
        <v>100000</v>
      </c>
      <c r="F212" s="25">
        <v>100000</v>
      </c>
      <c r="G212" s="25">
        <v>0</v>
      </c>
      <c r="H212" s="98">
        <f t="shared" si="34"/>
        <v>100000</v>
      </c>
    </row>
    <row r="213" spans="1:9" ht="39" hidden="1" customHeight="1" thickBot="1" x14ac:dyDescent="0.3">
      <c r="A213" s="122" t="s">
        <v>431</v>
      </c>
      <c r="B213" s="89" t="s">
        <v>452</v>
      </c>
      <c r="C213" s="25">
        <v>0</v>
      </c>
      <c r="D213" s="98">
        <v>0</v>
      </c>
      <c r="E213" s="25">
        <f>SUM(C213:D213)</f>
        <v>0</v>
      </c>
      <c r="F213" s="25">
        <v>0</v>
      </c>
      <c r="G213" s="98">
        <v>0</v>
      </c>
      <c r="H213" s="98">
        <f t="shared" si="34"/>
        <v>0</v>
      </c>
    </row>
    <row r="214" spans="1:9" ht="39" customHeight="1" thickBot="1" x14ac:dyDescent="0.3">
      <c r="A214" s="122" t="s">
        <v>431</v>
      </c>
      <c r="B214" s="89" t="s">
        <v>453</v>
      </c>
      <c r="C214" s="25">
        <v>100000</v>
      </c>
      <c r="D214" s="148">
        <v>7968539.0800000001</v>
      </c>
      <c r="E214" s="25">
        <f t="shared" si="35"/>
        <v>8068539.0800000001</v>
      </c>
      <c r="F214" s="25">
        <v>100000</v>
      </c>
      <c r="G214" s="25">
        <v>7968539.0800000001</v>
      </c>
      <c r="H214" s="98">
        <f t="shared" si="34"/>
        <v>8068539.0800000001</v>
      </c>
    </row>
    <row r="215" spans="1:9" ht="58.15" customHeight="1" x14ac:dyDescent="0.25">
      <c r="A215" s="66" t="s">
        <v>346</v>
      </c>
      <c r="B215" s="12" t="s">
        <v>46</v>
      </c>
      <c r="C215" s="24">
        <f>SUM(C216,C218,C220,C223,C227,C229,)</f>
        <v>21417000</v>
      </c>
      <c r="D215" s="24">
        <f>SUM(D216:D224)</f>
        <v>0</v>
      </c>
      <c r="E215" s="24">
        <f t="shared" si="32"/>
        <v>21417000</v>
      </c>
      <c r="F215" s="24">
        <f>SUM(F216,F218,F220,F223,F227,F229,)</f>
        <v>28694000</v>
      </c>
      <c r="G215" s="24">
        <f>SUM(G216:G224)</f>
        <v>0</v>
      </c>
      <c r="H215" s="24">
        <f t="shared" si="33"/>
        <v>28694000</v>
      </c>
      <c r="I215" s="141"/>
    </row>
    <row r="216" spans="1:9" ht="25.5" x14ac:dyDescent="0.25">
      <c r="A216" s="20" t="s">
        <v>75</v>
      </c>
      <c r="B216" s="12" t="s">
        <v>152</v>
      </c>
      <c r="C216" s="25">
        <f>SUM(C217)</f>
        <v>9072000</v>
      </c>
      <c r="D216" s="26">
        <v>0</v>
      </c>
      <c r="E216" s="25">
        <f t="shared" si="32"/>
        <v>9072000</v>
      </c>
      <c r="F216" s="25">
        <f>SUM(F217)</f>
        <v>10993000</v>
      </c>
      <c r="G216" s="26">
        <v>0</v>
      </c>
      <c r="H216" s="25">
        <f t="shared" si="33"/>
        <v>10993000</v>
      </c>
    </row>
    <row r="217" spans="1:9" ht="15" customHeight="1" x14ac:dyDescent="0.25">
      <c r="A217" s="8" t="s">
        <v>117</v>
      </c>
      <c r="B217" s="11" t="s">
        <v>153</v>
      </c>
      <c r="C217" s="25">
        <v>9072000</v>
      </c>
      <c r="D217" s="26">
        <v>0</v>
      </c>
      <c r="E217" s="25">
        <f t="shared" si="32"/>
        <v>9072000</v>
      </c>
      <c r="F217" s="25">
        <v>10993000</v>
      </c>
      <c r="G217" s="26">
        <v>0</v>
      </c>
      <c r="H217" s="25">
        <f t="shared" si="33"/>
        <v>10993000</v>
      </c>
    </row>
    <row r="218" spans="1:9" ht="30" customHeight="1" x14ac:dyDescent="0.25">
      <c r="A218" s="16" t="s">
        <v>76</v>
      </c>
      <c r="B218" s="12" t="s">
        <v>154</v>
      </c>
      <c r="C218" s="25">
        <f>SUM(C219)</f>
        <v>1500000</v>
      </c>
      <c r="D218" s="26">
        <v>0</v>
      </c>
      <c r="E218" s="25">
        <f t="shared" si="32"/>
        <v>1500000</v>
      </c>
      <c r="F218" s="25">
        <f>SUM(F219)</f>
        <v>1500000</v>
      </c>
      <c r="G218" s="26">
        <v>0</v>
      </c>
      <c r="H218" s="25">
        <f t="shared" si="33"/>
        <v>1500000</v>
      </c>
    </row>
    <row r="219" spans="1:9" ht="27" customHeight="1" x14ac:dyDescent="0.25">
      <c r="A219" s="8" t="s">
        <v>47</v>
      </c>
      <c r="B219" s="11" t="s">
        <v>155</v>
      </c>
      <c r="C219" s="25">
        <v>1500000</v>
      </c>
      <c r="D219" s="26">
        <v>0</v>
      </c>
      <c r="E219" s="25">
        <f t="shared" si="32"/>
        <v>1500000</v>
      </c>
      <c r="F219" s="25">
        <v>1500000</v>
      </c>
      <c r="G219" s="26">
        <v>0</v>
      </c>
      <c r="H219" s="25">
        <f t="shared" si="33"/>
        <v>1500000</v>
      </c>
    </row>
    <row r="220" spans="1:9" ht="55.5" customHeight="1" x14ac:dyDescent="0.25">
      <c r="A220" s="20" t="s">
        <v>109</v>
      </c>
      <c r="B220" s="12" t="s">
        <v>156</v>
      </c>
      <c r="C220" s="25">
        <f>SUM(C221)</f>
        <v>7678000</v>
      </c>
      <c r="D220" s="26">
        <v>0</v>
      </c>
      <c r="E220" s="25">
        <f t="shared" si="32"/>
        <v>7678000</v>
      </c>
      <c r="F220" s="25">
        <f>SUM(F221)</f>
        <v>10034000</v>
      </c>
      <c r="G220" s="26">
        <v>0</v>
      </c>
      <c r="H220" s="25">
        <f t="shared" si="33"/>
        <v>10034000</v>
      </c>
    </row>
    <row r="221" spans="1:9" ht="31.15" customHeight="1" x14ac:dyDescent="0.25">
      <c r="A221" s="110" t="s">
        <v>169</v>
      </c>
      <c r="B221" s="11" t="s">
        <v>157</v>
      </c>
      <c r="C221" s="25">
        <v>7678000</v>
      </c>
      <c r="D221" s="26">
        <v>0</v>
      </c>
      <c r="E221" s="25">
        <f t="shared" si="32"/>
        <v>7678000</v>
      </c>
      <c r="F221" s="25">
        <v>10034000</v>
      </c>
      <c r="G221" s="26">
        <v>0</v>
      </c>
      <c r="H221" s="25">
        <f t="shared" si="33"/>
        <v>10034000</v>
      </c>
    </row>
    <row r="222" spans="1:9" ht="16.149999999999999" hidden="1" customHeight="1" x14ac:dyDescent="0.25">
      <c r="A222" s="125" t="s">
        <v>118</v>
      </c>
      <c r="B222" s="11" t="s">
        <v>197</v>
      </c>
      <c r="C222" s="25">
        <v>0</v>
      </c>
      <c r="D222" s="25">
        <v>0</v>
      </c>
      <c r="E222" s="25">
        <f t="shared" si="32"/>
        <v>0</v>
      </c>
      <c r="F222" s="25">
        <v>0</v>
      </c>
      <c r="G222" s="25">
        <v>0</v>
      </c>
      <c r="H222" s="25">
        <f t="shared" si="33"/>
        <v>0</v>
      </c>
    </row>
    <row r="223" spans="1:9" ht="50.25" customHeight="1" x14ac:dyDescent="0.25">
      <c r="A223" s="117" t="s">
        <v>119</v>
      </c>
      <c r="B223" s="12" t="s">
        <v>158</v>
      </c>
      <c r="C223" s="25">
        <f>SUM(C224:C226)</f>
        <v>600000</v>
      </c>
      <c r="D223" s="25">
        <f>SUM(D224:D225)</f>
        <v>0</v>
      </c>
      <c r="E223" s="25">
        <f t="shared" si="32"/>
        <v>600000</v>
      </c>
      <c r="F223" s="25">
        <f>SUM(F224)</f>
        <v>600000</v>
      </c>
      <c r="G223" s="26">
        <v>0</v>
      </c>
      <c r="H223" s="25">
        <f t="shared" si="33"/>
        <v>600000</v>
      </c>
    </row>
    <row r="224" spans="1:9" ht="77.45" customHeight="1" x14ac:dyDescent="0.25">
      <c r="A224" s="110" t="s">
        <v>170</v>
      </c>
      <c r="B224" s="11" t="s">
        <v>159</v>
      </c>
      <c r="C224" s="25">
        <v>600000</v>
      </c>
      <c r="D224" s="26">
        <v>0</v>
      </c>
      <c r="E224" s="25">
        <f t="shared" si="32"/>
        <v>600000</v>
      </c>
      <c r="F224" s="25">
        <v>600000</v>
      </c>
      <c r="G224" s="26">
        <v>0</v>
      </c>
      <c r="H224" s="25">
        <f t="shared" si="33"/>
        <v>600000</v>
      </c>
    </row>
    <row r="225" spans="1:8" ht="111.75" hidden="1" customHeight="1" x14ac:dyDescent="0.25">
      <c r="A225" s="110" t="s">
        <v>371</v>
      </c>
      <c r="B225" s="11" t="s">
        <v>372</v>
      </c>
      <c r="C225" s="25">
        <v>0</v>
      </c>
      <c r="D225" s="25">
        <v>0</v>
      </c>
      <c r="E225" s="25">
        <f t="shared" si="32"/>
        <v>0</v>
      </c>
      <c r="F225" s="25">
        <v>0</v>
      </c>
      <c r="G225" s="26">
        <v>0</v>
      </c>
      <c r="H225" s="25">
        <f t="shared" si="33"/>
        <v>0</v>
      </c>
    </row>
    <row r="226" spans="1:8" ht="96.75" hidden="1" customHeight="1" x14ac:dyDescent="0.25">
      <c r="A226" s="110" t="s">
        <v>473</v>
      </c>
      <c r="B226" s="11" t="s">
        <v>474</v>
      </c>
      <c r="C226" s="25">
        <v>0</v>
      </c>
      <c r="D226" s="25"/>
      <c r="E226" s="25">
        <f t="shared" si="32"/>
        <v>0</v>
      </c>
      <c r="F226" s="25"/>
      <c r="G226" s="26"/>
      <c r="H226" s="25"/>
    </row>
    <row r="227" spans="1:8" s="49" customFormat="1" ht="41.45" customHeight="1" x14ac:dyDescent="0.25">
      <c r="A227" s="117" t="s">
        <v>120</v>
      </c>
      <c r="B227" s="11" t="s">
        <v>160</v>
      </c>
      <c r="C227" s="25">
        <f>SUM(C228)</f>
        <v>2267000</v>
      </c>
      <c r="D227" s="26">
        <v>0</v>
      </c>
      <c r="E227" s="25">
        <f t="shared" si="32"/>
        <v>2267000</v>
      </c>
      <c r="F227" s="25">
        <f>SUM(F228)</f>
        <v>5267000</v>
      </c>
      <c r="G227" s="26">
        <v>0</v>
      </c>
      <c r="H227" s="25">
        <f t="shared" si="33"/>
        <v>5267000</v>
      </c>
    </row>
    <row r="228" spans="1:8" ht="66" customHeight="1" x14ac:dyDescent="0.25">
      <c r="A228" s="110" t="s">
        <v>171</v>
      </c>
      <c r="B228" s="11" t="s">
        <v>161</v>
      </c>
      <c r="C228" s="25">
        <v>2267000</v>
      </c>
      <c r="D228" s="26">
        <v>0</v>
      </c>
      <c r="E228" s="25">
        <f t="shared" si="32"/>
        <v>2267000</v>
      </c>
      <c r="F228" s="25">
        <v>5267000</v>
      </c>
      <c r="G228" s="26">
        <v>0</v>
      </c>
      <c r="H228" s="25">
        <f t="shared" si="33"/>
        <v>5267000</v>
      </c>
    </row>
    <row r="229" spans="1:8" ht="41.25" customHeight="1" x14ac:dyDescent="0.25">
      <c r="A229" s="117" t="s">
        <v>313</v>
      </c>
      <c r="B229" s="11" t="s">
        <v>314</v>
      </c>
      <c r="C229" s="25">
        <f>SUM(C230:C232)</f>
        <v>300000</v>
      </c>
      <c r="D229" s="26"/>
      <c r="E229" s="25">
        <f t="shared" si="32"/>
        <v>300000</v>
      </c>
      <c r="F229" s="25">
        <f>SUM(F230:F232)</f>
        <v>300000</v>
      </c>
      <c r="G229" s="26"/>
      <c r="H229" s="25">
        <f t="shared" si="33"/>
        <v>300000</v>
      </c>
    </row>
    <row r="230" spans="1:8" ht="39.75" hidden="1" customHeight="1" x14ac:dyDescent="0.25">
      <c r="A230" s="125" t="s">
        <v>475</v>
      </c>
      <c r="B230" s="11" t="s">
        <v>476</v>
      </c>
      <c r="C230" s="25">
        <v>0</v>
      </c>
      <c r="D230" s="26"/>
      <c r="E230" s="25">
        <f>SUM(C230:D230)</f>
        <v>0</v>
      </c>
      <c r="F230" s="25">
        <v>0</v>
      </c>
      <c r="G230" s="26"/>
      <c r="H230" s="25">
        <f>SUM(F230:G230)</f>
        <v>0</v>
      </c>
    </row>
    <row r="231" spans="1:8" ht="90.75" hidden="1" customHeight="1" x14ac:dyDescent="0.25">
      <c r="A231" s="110" t="s">
        <v>609</v>
      </c>
      <c r="B231" s="11" t="s">
        <v>610</v>
      </c>
      <c r="C231" s="25">
        <v>0</v>
      </c>
      <c r="D231" s="26"/>
      <c r="E231" s="25">
        <f t="shared" si="32"/>
        <v>0</v>
      </c>
      <c r="F231" s="25">
        <v>0</v>
      </c>
      <c r="G231" s="26"/>
      <c r="H231" s="25">
        <f t="shared" si="33"/>
        <v>0</v>
      </c>
    </row>
    <row r="232" spans="1:8" ht="39.75" customHeight="1" x14ac:dyDescent="0.25">
      <c r="A232" s="125" t="s">
        <v>705</v>
      </c>
      <c r="B232" s="11" t="s">
        <v>704</v>
      </c>
      <c r="C232" s="25">
        <v>300000</v>
      </c>
      <c r="D232" s="26"/>
      <c r="E232" s="25">
        <f>SUM(C232:D232)</f>
        <v>300000</v>
      </c>
      <c r="F232" s="25">
        <v>300000</v>
      </c>
      <c r="G232" s="26"/>
      <c r="H232" s="25">
        <f>SUM(F232:G232)</f>
        <v>300000</v>
      </c>
    </row>
    <row r="233" spans="1:8" ht="86.25" x14ac:dyDescent="0.25">
      <c r="A233" s="66" t="s">
        <v>515</v>
      </c>
      <c r="B233" s="12" t="s">
        <v>48</v>
      </c>
      <c r="C233" s="24">
        <f>SUM(C234,C238,C240,C242)</f>
        <v>7123000</v>
      </c>
      <c r="D233" s="48">
        <v>0</v>
      </c>
      <c r="E233" s="24">
        <f t="shared" si="32"/>
        <v>7123000</v>
      </c>
      <c r="F233" s="24">
        <f>SUM(F234,F238,F240,F242)</f>
        <v>7363000</v>
      </c>
      <c r="G233" s="48">
        <v>0</v>
      </c>
      <c r="H233" s="24">
        <f t="shared" si="33"/>
        <v>7363000</v>
      </c>
    </row>
    <row r="234" spans="1:8" ht="51.75" x14ac:dyDescent="0.25">
      <c r="A234" s="126" t="s">
        <v>516</v>
      </c>
      <c r="B234" s="12" t="s">
        <v>147</v>
      </c>
      <c r="C234" s="24">
        <f>SUM(C235)</f>
        <v>300000</v>
      </c>
      <c r="D234" s="48">
        <v>0</v>
      </c>
      <c r="E234" s="24">
        <f t="shared" si="32"/>
        <v>300000</v>
      </c>
      <c r="F234" s="24">
        <f>SUM(F235)</f>
        <v>300000</v>
      </c>
      <c r="G234" s="48">
        <v>0</v>
      </c>
      <c r="H234" s="24">
        <f t="shared" si="33"/>
        <v>300000</v>
      </c>
    </row>
    <row r="235" spans="1:8" ht="40.5" customHeight="1" x14ac:dyDescent="0.25">
      <c r="A235" s="4" t="s">
        <v>517</v>
      </c>
      <c r="B235" s="12" t="s">
        <v>498</v>
      </c>
      <c r="C235" s="24">
        <v>300000</v>
      </c>
      <c r="D235" s="26">
        <v>0</v>
      </c>
      <c r="E235" s="24">
        <f t="shared" si="32"/>
        <v>300000</v>
      </c>
      <c r="F235" s="24">
        <v>300000</v>
      </c>
      <c r="G235" s="48">
        <v>0</v>
      </c>
      <c r="H235" s="24">
        <f t="shared" si="33"/>
        <v>300000</v>
      </c>
    </row>
    <row r="236" spans="1:8" ht="19.5" hidden="1" customHeight="1" x14ac:dyDescent="0.25">
      <c r="A236" s="4" t="s">
        <v>102</v>
      </c>
      <c r="B236" s="11"/>
      <c r="C236" s="25">
        <v>700000</v>
      </c>
      <c r="D236" s="26">
        <v>0</v>
      </c>
      <c r="E236" s="25">
        <f t="shared" si="32"/>
        <v>700000</v>
      </c>
      <c r="F236" s="25">
        <v>700000</v>
      </c>
      <c r="G236" s="26">
        <v>0</v>
      </c>
      <c r="H236" s="25">
        <f t="shared" si="33"/>
        <v>700000</v>
      </c>
    </row>
    <row r="237" spans="1:8" ht="22.5" hidden="1" customHeight="1" x14ac:dyDescent="0.25">
      <c r="A237" s="4" t="s">
        <v>103</v>
      </c>
      <c r="B237" s="11"/>
      <c r="C237" s="25">
        <v>650000</v>
      </c>
      <c r="D237" s="26">
        <v>0</v>
      </c>
      <c r="E237" s="25">
        <f t="shared" si="32"/>
        <v>650000</v>
      </c>
      <c r="F237" s="25">
        <v>650000</v>
      </c>
      <c r="G237" s="26">
        <v>0</v>
      </c>
      <c r="H237" s="25">
        <f t="shared" si="33"/>
        <v>650000</v>
      </c>
    </row>
    <row r="238" spans="1:8" ht="66.75" customHeight="1" x14ac:dyDescent="0.25">
      <c r="A238" s="126" t="s">
        <v>518</v>
      </c>
      <c r="B238" s="12" t="s">
        <v>148</v>
      </c>
      <c r="C238" s="24">
        <f>SUM(C239:C239)</f>
        <v>6523000</v>
      </c>
      <c r="D238" s="48">
        <v>0</v>
      </c>
      <c r="E238" s="24">
        <f t="shared" si="32"/>
        <v>6523000</v>
      </c>
      <c r="F238" s="24">
        <f>SUM(F239:F240)</f>
        <v>6763000</v>
      </c>
      <c r="G238" s="48">
        <v>0</v>
      </c>
      <c r="H238" s="25">
        <f t="shared" si="33"/>
        <v>6763000</v>
      </c>
    </row>
    <row r="239" spans="1:8" ht="35.450000000000003" customHeight="1" x14ac:dyDescent="0.25">
      <c r="A239" s="3" t="s">
        <v>2</v>
      </c>
      <c r="B239" s="11" t="s">
        <v>149</v>
      </c>
      <c r="C239" s="25">
        <v>6523000</v>
      </c>
      <c r="D239" s="26">
        <v>0</v>
      </c>
      <c r="E239" s="25">
        <f t="shared" si="32"/>
        <v>6523000</v>
      </c>
      <c r="F239" s="25">
        <v>6763000</v>
      </c>
      <c r="G239" s="26">
        <v>0</v>
      </c>
      <c r="H239" s="25">
        <f t="shared" si="33"/>
        <v>6763000</v>
      </c>
    </row>
    <row r="240" spans="1:8" ht="46.5" hidden="1" customHeight="1" x14ac:dyDescent="0.25">
      <c r="A240" s="10" t="s">
        <v>519</v>
      </c>
      <c r="B240" s="12" t="s">
        <v>198</v>
      </c>
      <c r="C240" s="24">
        <f>SUM(C241)</f>
        <v>0</v>
      </c>
      <c r="D240" s="99"/>
      <c r="E240" s="24">
        <f t="shared" ref="E240:E271" si="36">SUM(C240:D240)</f>
        <v>0</v>
      </c>
      <c r="F240" s="87">
        <v>0</v>
      </c>
      <c r="G240" s="99"/>
    </row>
    <row r="241" spans="1:8" ht="24" hidden="1" customHeight="1" x14ac:dyDescent="0.25">
      <c r="A241" s="3" t="s">
        <v>208</v>
      </c>
      <c r="B241" s="11" t="s">
        <v>210</v>
      </c>
      <c r="C241" s="25">
        <v>0</v>
      </c>
      <c r="D241" s="25"/>
      <c r="E241" s="25">
        <v>0</v>
      </c>
      <c r="F241" s="24"/>
      <c r="G241" s="25"/>
      <c r="H241" s="25">
        <f t="shared" ref="H241:H271" si="37">SUM(F241:G241)</f>
        <v>0</v>
      </c>
    </row>
    <row r="242" spans="1:8" ht="56.25" customHeight="1" x14ac:dyDescent="0.25">
      <c r="A242" s="10" t="s">
        <v>520</v>
      </c>
      <c r="B242" s="12" t="s">
        <v>199</v>
      </c>
      <c r="C242" s="24">
        <f>SUM(C243)</f>
        <v>300000</v>
      </c>
      <c r="D242" s="100"/>
      <c r="E242" s="24">
        <f>SUM(C242:D242)</f>
        <v>300000</v>
      </c>
      <c r="F242" s="24">
        <f>SUM(F243)</f>
        <v>300000</v>
      </c>
      <c r="G242" s="25"/>
      <c r="H242" s="25">
        <f>SUM(H243)</f>
        <v>300000</v>
      </c>
    </row>
    <row r="243" spans="1:8" ht="15.75" customHeight="1" x14ac:dyDescent="0.25">
      <c r="A243" s="3" t="s">
        <v>209</v>
      </c>
      <c r="B243" s="11" t="s">
        <v>521</v>
      </c>
      <c r="C243" s="25">
        <v>300000</v>
      </c>
      <c r="D243" s="25"/>
      <c r="E243" s="25">
        <f t="shared" si="36"/>
        <v>300000</v>
      </c>
      <c r="F243" s="25">
        <v>300000</v>
      </c>
      <c r="G243" s="101"/>
      <c r="H243" s="25">
        <f t="shared" si="37"/>
        <v>300000</v>
      </c>
    </row>
    <row r="244" spans="1:8" s="49" customFormat="1" ht="61.5" customHeight="1" x14ac:dyDescent="0.25">
      <c r="A244" s="41" t="s">
        <v>347</v>
      </c>
      <c r="B244" s="12" t="s">
        <v>348</v>
      </c>
      <c r="C244" s="24">
        <f>SUM(C245+C251)</f>
        <v>170000</v>
      </c>
      <c r="D244" s="102">
        <v>0</v>
      </c>
      <c r="E244" s="24">
        <f t="shared" si="36"/>
        <v>170000</v>
      </c>
      <c r="F244" s="24">
        <f>SUM(F245+F251)</f>
        <v>170000</v>
      </c>
      <c r="G244" s="102">
        <v>0</v>
      </c>
      <c r="H244" s="24">
        <f t="shared" si="37"/>
        <v>170000</v>
      </c>
    </row>
    <row r="245" spans="1:8" ht="38.450000000000003" customHeight="1" thickBot="1" x14ac:dyDescent="0.3">
      <c r="A245" s="127" t="s">
        <v>612</v>
      </c>
      <c r="B245" s="12" t="s">
        <v>462</v>
      </c>
      <c r="C245" s="24">
        <f>SUM(C246)</f>
        <v>140000</v>
      </c>
      <c r="D245" s="102">
        <v>0</v>
      </c>
      <c r="E245" s="24">
        <f t="shared" si="36"/>
        <v>140000</v>
      </c>
      <c r="F245" s="24">
        <f>SUM(F246)</f>
        <v>140000</v>
      </c>
      <c r="G245" s="103">
        <v>0</v>
      </c>
      <c r="H245" s="25">
        <f t="shared" si="37"/>
        <v>140000</v>
      </c>
    </row>
    <row r="246" spans="1:8" ht="55.9" customHeight="1" thickBot="1" x14ac:dyDescent="0.3">
      <c r="A246" s="128" t="s">
        <v>463</v>
      </c>
      <c r="B246" s="11" t="s">
        <v>464</v>
      </c>
      <c r="C246" s="25">
        <f>SUM(C247:C247)</f>
        <v>140000</v>
      </c>
      <c r="D246" s="103">
        <v>0</v>
      </c>
      <c r="E246" s="25">
        <f t="shared" si="36"/>
        <v>140000</v>
      </c>
      <c r="F246" s="25">
        <f>SUM(F247:F247)</f>
        <v>140000</v>
      </c>
      <c r="G246" s="102">
        <v>0</v>
      </c>
      <c r="H246" s="25">
        <f t="shared" si="37"/>
        <v>140000</v>
      </c>
    </row>
    <row r="247" spans="1:8" ht="39" customHeight="1" thickBot="1" x14ac:dyDescent="0.3">
      <c r="A247" s="122" t="s">
        <v>214</v>
      </c>
      <c r="B247" s="11" t="s">
        <v>635</v>
      </c>
      <c r="C247" s="25">
        <v>140000</v>
      </c>
      <c r="D247" s="103">
        <v>0</v>
      </c>
      <c r="E247" s="25">
        <f t="shared" si="36"/>
        <v>140000</v>
      </c>
      <c r="F247" s="25">
        <v>140000</v>
      </c>
      <c r="G247" s="103">
        <v>0</v>
      </c>
      <c r="H247" s="25">
        <f t="shared" si="37"/>
        <v>140000</v>
      </c>
    </row>
    <row r="248" spans="1:8" ht="55.9" hidden="1" customHeight="1" thickBot="1" x14ac:dyDescent="0.3">
      <c r="A248" s="128" t="s">
        <v>636</v>
      </c>
      <c r="B248" s="12" t="s">
        <v>632</v>
      </c>
      <c r="C248" s="25">
        <f>SUM(C249:C249)</f>
        <v>0</v>
      </c>
      <c r="D248" s="103">
        <v>0</v>
      </c>
      <c r="E248" s="25">
        <f t="shared" ref="E248:E249" si="38">SUM(C248:D248)</f>
        <v>0</v>
      </c>
      <c r="F248" s="25">
        <f>SUM(F249:F249)</f>
        <v>0</v>
      </c>
      <c r="G248" s="102">
        <v>0</v>
      </c>
      <c r="H248" s="25">
        <f t="shared" ref="H248:H249" si="39">SUM(F248:G248)</f>
        <v>0</v>
      </c>
    </row>
    <row r="249" spans="1:8" ht="45.75" hidden="1" customHeight="1" thickBot="1" x14ac:dyDescent="0.3">
      <c r="A249" s="122" t="s">
        <v>637</v>
      </c>
      <c r="B249" s="11" t="s">
        <v>633</v>
      </c>
      <c r="C249" s="25">
        <v>0</v>
      </c>
      <c r="D249" s="103">
        <v>0</v>
      </c>
      <c r="E249" s="25">
        <f t="shared" si="38"/>
        <v>0</v>
      </c>
      <c r="F249" s="25">
        <v>0</v>
      </c>
      <c r="G249" s="103">
        <v>0</v>
      </c>
      <c r="H249" s="25">
        <f t="shared" si="39"/>
        <v>0</v>
      </c>
    </row>
    <row r="250" spans="1:8" ht="56.25" hidden="1" customHeight="1" thickBot="1" x14ac:dyDescent="0.3">
      <c r="A250" s="122" t="s">
        <v>638</v>
      </c>
      <c r="B250" s="11" t="s">
        <v>634</v>
      </c>
      <c r="C250" s="25">
        <v>0</v>
      </c>
      <c r="D250" s="103">
        <v>0</v>
      </c>
      <c r="E250" s="25">
        <f t="shared" ref="E250" si="40">SUM(C250:D250)</f>
        <v>0</v>
      </c>
      <c r="F250" s="25">
        <v>0</v>
      </c>
      <c r="G250" s="103">
        <v>0</v>
      </c>
      <c r="H250" s="25">
        <f t="shared" ref="H250" si="41">SUM(F250:G250)</f>
        <v>0</v>
      </c>
    </row>
    <row r="251" spans="1:8" ht="69" customHeight="1" thickBot="1" x14ac:dyDescent="0.3">
      <c r="A251" s="113" t="s">
        <v>246</v>
      </c>
      <c r="B251" s="12" t="s">
        <v>465</v>
      </c>
      <c r="C251" s="24">
        <f>SUM(C252)</f>
        <v>30000</v>
      </c>
      <c r="D251" s="24">
        <v>0</v>
      </c>
      <c r="E251" s="24">
        <f t="shared" si="36"/>
        <v>30000</v>
      </c>
      <c r="F251" s="24">
        <f>SUM(F252)</f>
        <v>30000</v>
      </c>
      <c r="G251" s="24">
        <v>0</v>
      </c>
      <c r="H251" s="24">
        <f t="shared" si="37"/>
        <v>30000</v>
      </c>
    </row>
    <row r="252" spans="1:8" ht="28.5" customHeight="1" thickBot="1" x14ac:dyDescent="0.3">
      <c r="A252" s="122" t="s">
        <v>623</v>
      </c>
      <c r="B252" s="11" t="s">
        <v>567</v>
      </c>
      <c r="C252" s="28">
        <v>30000</v>
      </c>
      <c r="D252" s="25">
        <v>0</v>
      </c>
      <c r="E252" s="25">
        <f t="shared" si="36"/>
        <v>30000</v>
      </c>
      <c r="F252" s="28">
        <v>30000</v>
      </c>
      <c r="G252" s="25">
        <v>0</v>
      </c>
      <c r="H252" s="25">
        <f t="shared" si="37"/>
        <v>30000</v>
      </c>
    </row>
    <row r="253" spans="1:8" ht="16.899999999999999" hidden="1" customHeight="1" thickBot="1" x14ac:dyDescent="0.3">
      <c r="A253" s="40" t="s">
        <v>112</v>
      </c>
      <c r="B253" s="11" t="s">
        <v>179</v>
      </c>
      <c r="C253" s="24"/>
      <c r="D253" s="24"/>
      <c r="E253" s="25">
        <f t="shared" si="36"/>
        <v>0</v>
      </c>
      <c r="F253" s="24"/>
      <c r="G253" s="24"/>
      <c r="H253" s="25">
        <f t="shared" si="37"/>
        <v>0</v>
      </c>
    </row>
    <row r="254" spans="1:8" ht="21.6" hidden="1" customHeight="1" thickBot="1" x14ac:dyDescent="0.3">
      <c r="A254" s="39" t="s">
        <v>113</v>
      </c>
      <c r="B254" s="11" t="s">
        <v>146</v>
      </c>
      <c r="C254" s="24"/>
      <c r="D254" s="25"/>
      <c r="E254" s="25">
        <f t="shared" si="36"/>
        <v>0</v>
      </c>
      <c r="F254" s="24"/>
      <c r="G254" s="25"/>
      <c r="H254" s="25">
        <f t="shared" si="37"/>
        <v>0</v>
      </c>
    </row>
    <row r="255" spans="1:8" ht="57.75" x14ac:dyDescent="0.25">
      <c r="A255" s="66" t="s">
        <v>349</v>
      </c>
      <c r="B255" s="12" t="s">
        <v>49</v>
      </c>
      <c r="C255" s="24">
        <f>SUM(C256,C259,C261)</f>
        <v>1000000</v>
      </c>
      <c r="D255" s="24">
        <f>SUM(D256)</f>
        <v>1476624.83</v>
      </c>
      <c r="E255" s="24">
        <f t="shared" si="36"/>
        <v>2476624.83</v>
      </c>
      <c r="F255" s="24">
        <f>SUM(F256,F259,F261)</f>
        <v>1000000</v>
      </c>
      <c r="G255" s="24">
        <f>SUM(G256)</f>
        <v>1440610.32</v>
      </c>
      <c r="H255" s="24">
        <f t="shared" si="37"/>
        <v>2440610.3200000003</v>
      </c>
    </row>
    <row r="256" spans="1:8" ht="57.75" x14ac:dyDescent="0.25">
      <c r="A256" s="41" t="s">
        <v>350</v>
      </c>
      <c r="B256" s="12" t="s">
        <v>499</v>
      </c>
      <c r="C256" s="24">
        <f>SUM(C258)</f>
        <v>500000</v>
      </c>
      <c r="D256" s="24">
        <f>SUM(D257:D258)</f>
        <v>1476624.83</v>
      </c>
      <c r="E256" s="24">
        <f t="shared" si="36"/>
        <v>1976624.83</v>
      </c>
      <c r="F256" s="24">
        <f>SUM(F258)</f>
        <v>500000</v>
      </c>
      <c r="G256" s="24">
        <f>SUM(G257:G258)</f>
        <v>1440610.32</v>
      </c>
      <c r="H256" s="24">
        <f t="shared" si="37"/>
        <v>1940610.32</v>
      </c>
    </row>
    <row r="257" spans="1:10" ht="40.5" x14ac:dyDescent="0.25">
      <c r="A257" s="18" t="s">
        <v>211</v>
      </c>
      <c r="B257" s="11" t="s">
        <v>500</v>
      </c>
      <c r="C257" s="25">
        <f>SUM(C258)</f>
        <v>500000</v>
      </c>
      <c r="D257" s="26">
        <v>0</v>
      </c>
      <c r="E257" s="25">
        <f t="shared" si="36"/>
        <v>500000</v>
      </c>
      <c r="F257" s="25">
        <f>SUM(F258)</f>
        <v>500000</v>
      </c>
      <c r="G257" s="26">
        <v>0</v>
      </c>
      <c r="H257" s="25">
        <f t="shared" si="37"/>
        <v>500000</v>
      </c>
    </row>
    <row r="258" spans="1:10" ht="30" customHeight="1" x14ac:dyDescent="0.25">
      <c r="A258" s="3" t="s">
        <v>712</v>
      </c>
      <c r="B258" s="11" t="s">
        <v>501</v>
      </c>
      <c r="C258" s="25">
        <v>500000</v>
      </c>
      <c r="D258" s="25">
        <v>1476624.83</v>
      </c>
      <c r="E258" s="25">
        <f t="shared" si="36"/>
        <v>1976624.83</v>
      </c>
      <c r="F258" s="25">
        <v>500000</v>
      </c>
      <c r="G258" s="25">
        <v>1440610.32</v>
      </c>
      <c r="H258" s="25">
        <f t="shared" si="37"/>
        <v>1940610.32</v>
      </c>
      <c r="I258" s="51"/>
      <c r="J258" s="51"/>
    </row>
    <row r="259" spans="1:10" ht="28.9" customHeight="1" x14ac:dyDescent="0.25">
      <c r="A259" s="10" t="s">
        <v>77</v>
      </c>
      <c r="B259" s="12" t="s">
        <v>502</v>
      </c>
      <c r="C259" s="24">
        <f>SUM(C260)</f>
        <v>480000</v>
      </c>
      <c r="D259" s="24">
        <v>0</v>
      </c>
      <c r="E259" s="25">
        <f t="shared" si="36"/>
        <v>480000</v>
      </c>
      <c r="F259" s="24">
        <f>SUM(F260)</f>
        <v>480000</v>
      </c>
      <c r="G259" s="24">
        <v>0</v>
      </c>
      <c r="H259" s="25">
        <f t="shared" si="37"/>
        <v>480000</v>
      </c>
    </row>
    <row r="260" spans="1:10" ht="13.15" customHeight="1" x14ac:dyDescent="0.25">
      <c r="A260" s="3" t="s">
        <v>6</v>
      </c>
      <c r="B260" s="11" t="s">
        <v>503</v>
      </c>
      <c r="C260" s="25">
        <v>480000</v>
      </c>
      <c r="D260" s="25">
        <v>0</v>
      </c>
      <c r="E260" s="25">
        <f t="shared" si="36"/>
        <v>480000</v>
      </c>
      <c r="F260" s="25">
        <v>480000</v>
      </c>
      <c r="G260" s="25">
        <v>0</v>
      </c>
      <c r="H260" s="25">
        <f t="shared" si="37"/>
        <v>480000</v>
      </c>
    </row>
    <row r="261" spans="1:10" ht="26.25" x14ac:dyDescent="0.25">
      <c r="A261" s="10" t="s">
        <v>145</v>
      </c>
      <c r="B261" s="12" t="s">
        <v>504</v>
      </c>
      <c r="C261" s="24">
        <f>SUM(C262)</f>
        <v>20000</v>
      </c>
      <c r="D261" s="26">
        <v>0</v>
      </c>
      <c r="E261" s="25">
        <f t="shared" si="36"/>
        <v>20000</v>
      </c>
      <c r="F261" s="24">
        <f>SUM(F262)</f>
        <v>20000</v>
      </c>
      <c r="G261" s="26">
        <v>0</v>
      </c>
      <c r="H261" s="25">
        <f t="shared" si="37"/>
        <v>20000</v>
      </c>
    </row>
    <row r="262" spans="1:10" x14ac:dyDescent="0.25">
      <c r="A262" s="3" t="s">
        <v>454</v>
      </c>
      <c r="B262" s="11" t="s">
        <v>696</v>
      </c>
      <c r="C262" s="25">
        <v>20000</v>
      </c>
      <c r="D262" s="26">
        <v>0</v>
      </c>
      <c r="E262" s="25">
        <f t="shared" si="36"/>
        <v>20000</v>
      </c>
      <c r="F262" s="25">
        <v>20000</v>
      </c>
      <c r="G262" s="26">
        <v>0</v>
      </c>
      <c r="H262" s="25">
        <f t="shared" si="37"/>
        <v>20000</v>
      </c>
    </row>
    <row r="263" spans="1:10" ht="73.150000000000006" customHeight="1" x14ac:dyDescent="0.25">
      <c r="A263" s="66" t="s">
        <v>351</v>
      </c>
      <c r="B263" s="12" t="s">
        <v>50</v>
      </c>
      <c r="C263" s="24">
        <f t="shared" ref="C263:H263" si="42">SUM(C264,C272,C285,C290,C292,C295)</f>
        <v>148760000</v>
      </c>
      <c r="D263" s="24">
        <f t="shared" si="42"/>
        <v>2269528.4</v>
      </c>
      <c r="E263" s="24">
        <f t="shared" si="42"/>
        <v>151029528.40000001</v>
      </c>
      <c r="F263" s="24">
        <f t="shared" si="42"/>
        <v>156454400</v>
      </c>
      <c r="G263" s="24">
        <f t="shared" si="42"/>
        <v>2269528.4</v>
      </c>
      <c r="H263" s="24">
        <f t="shared" si="42"/>
        <v>158723928.40000001</v>
      </c>
      <c r="I263" s="141"/>
    </row>
    <row r="264" spans="1:10" ht="55.5" customHeight="1" x14ac:dyDescent="0.25">
      <c r="A264" s="16" t="s">
        <v>613</v>
      </c>
      <c r="B264" s="12" t="s">
        <v>505</v>
      </c>
      <c r="C264" s="24">
        <f>SUM(C265,C268,C270)</f>
        <v>70000</v>
      </c>
      <c r="D264" s="24">
        <v>0</v>
      </c>
      <c r="E264" s="24">
        <f t="shared" si="36"/>
        <v>70000</v>
      </c>
      <c r="F264" s="24">
        <f>SUM(F265,F268,F270)</f>
        <v>70000</v>
      </c>
      <c r="G264" s="24">
        <v>0</v>
      </c>
      <c r="H264" s="24">
        <f t="shared" si="37"/>
        <v>70000</v>
      </c>
    </row>
    <row r="265" spans="1:10" ht="40.15" hidden="1" customHeight="1" x14ac:dyDescent="0.25">
      <c r="A265" s="59" t="s">
        <v>52</v>
      </c>
      <c r="B265" s="11" t="s">
        <v>522</v>
      </c>
      <c r="C265" s="25">
        <f>SUM(C266)</f>
        <v>0</v>
      </c>
      <c r="D265" s="25">
        <v>0</v>
      </c>
      <c r="E265" s="25">
        <f t="shared" si="36"/>
        <v>0</v>
      </c>
      <c r="F265" s="25">
        <f>SUM(F266)</f>
        <v>0</v>
      </c>
      <c r="G265" s="25">
        <v>0</v>
      </c>
      <c r="H265" s="25">
        <f t="shared" si="37"/>
        <v>0</v>
      </c>
    </row>
    <row r="266" spans="1:10" ht="25.9" hidden="1" customHeight="1" x14ac:dyDescent="0.25">
      <c r="A266" s="3" t="s">
        <v>5</v>
      </c>
      <c r="B266" s="11" t="s">
        <v>523</v>
      </c>
      <c r="C266" s="25">
        <v>0</v>
      </c>
      <c r="D266" s="25">
        <v>0</v>
      </c>
      <c r="E266" s="25">
        <f t="shared" si="36"/>
        <v>0</v>
      </c>
      <c r="F266" s="25">
        <v>0</v>
      </c>
      <c r="G266" s="25">
        <v>0</v>
      </c>
      <c r="H266" s="25">
        <f t="shared" si="37"/>
        <v>0</v>
      </c>
    </row>
    <row r="267" spans="1:10" ht="19.149999999999999" hidden="1" customHeight="1" x14ac:dyDescent="0.25">
      <c r="A267" s="3" t="s">
        <v>100</v>
      </c>
      <c r="B267" s="11" t="s">
        <v>101</v>
      </c>
      <c r="C267" s="25">
        <v>0</v>
      </c>
      <c r="D267" s="25"/>
      <c r="E267" s="25">
        <f t="shared" si="36"/>
        <v>0</v>
      </c>
      <c r="F267" s="25">
        <v>0</v>
      </c>
      <c r="G267" s="25"/>
      <c r="H267" s="25">
        <f t="shared" si="37"/>
        <v>0</v>
      </c>
    </row>
    <row r="268" spans="1:10" ht="58.15" customHeight="1" x14ac:dyDescent="0.25">
      <c r="A268" s="18" t="s">
        <v>78</v>
      </c>
      <c r="B268" s="11" t="s">
        <v>524</v>
      </c>
      <c r="C268" s="25">
        <f>SUM(C269)</f>
        <v>20000</v>
      </c>
      <c r="D268" s="25">
        <v>0</v>
      </c>
      <c r="E268" s="25">
        <f t="shared" si="36"/>
        <v>20000</v>
      </c>
      <c r="F268" s="25">
        <f>SUM(F269)</f>
        <v>20000</v>
      </c>
      <c r="G268" s="25">
        <v>0</v>
      </c>
      <c r="H268" s="25">
        <f t="shared" si="37"/>
        <v>20000</v>
      </c>
    </row>
    <row r="269" spans="1:10" ht="40.5" customHeight="1" x14ac:dyDescent="0.25">
      <c r="A269" s="3" t="s">
        <v>525</v>
      </c>
      <c r="B269" s="11" t="s">
        <v>526</v>
      </c>
      <c r="C269" s="25">
        <v>20000</v>
      </c>
      <c r="D269" s="25">
        <v>0</v>
      </c>
      <c r="E269" s="25">
        <f t="shared" si="36"/>
        <v>20000</v>
      </c>
      <c r="F269" s="25">
        <v>20000</v>
      </c>
      <c r="G269" s="25">
        <v>0</v>
      </c>
      <c r="H269" s="25">
        <f t="shared" si="37"/>
        <v>20000</v>
      </c>
    </row>
    <row r="270" spans="1:10" ht="39.6" customHeight="1" x14ac:dyDescent="0.25">
      <c r="A270" s="18" t="s">
        <v>237</v>
      </c>
      <c r="B270" s="11" t="s">
        <v>527</v>
      </c>
      <c r="C270" s="25">
        <f>SUM(C271)</f>
        <v>50000</v>
      </c>
      <c r="D270" s="87">
        <v>0</v>
      </c>
      <c r="E270" s="25">
        <f t="shared" si="36"/>
        <v>50000</v>
      </c>
      <c r="F270" s="25">
        <f>SUM(F271)</f>
        <v>50000</v>
      </c>
      <c r="G270" s="87"/>
      <c r="H270" s="25">
        <f t="shared" si="37"/>
        <v>50000</v>
      </c>
    </row>
    <row r="271" spans="1:10" ht="30.6" customHeight="1" thickBot="1" x14ac:dyDescent="0.3">
      <c r="A271" s="3" t="s">
        <v>238</v>
      </c>
      <c r="B271" s="11" t="s">
        <v>528</v>
      </c>
      <c r="C271" s="25">
        <v>50000</v>
      </c>
      <c r="D271" s="104">
        <v>0</v>
      </c>
      <c r="E271" s="25">
        <f t="shared" si="36"/>
        <v>50000</v>
      </c>
      <c r="F271" s="25">
        <v>50000</v>
      </c>
      <c r="G271" s="87"/>
      <c r="H271" s="25">
        <f t="shared" si="37"/>
        <v>50000</v>
      </c>
    </row>
    <row r="272" spans="1:10" ht="66" customHeight="1" thickBot="1" x14ac:dyDescent="0.3">
      <c r="A272" s="113" t="s">
        <v>614</v>
      </c>
      <c r="B272" s="12" t="s">
        <v>529</v>
      </c>
      <c r="C272" s="24">
        <f>SUM(C273+C275)</f>
        <v>108226000</v>
      </c>
      <c r="D272" s="24">
        <f>SUM(D273+D275)</f>
        <v>0</v>
      </c>
      <c r="E272" s="24">
        <f>SUM(E273+E275)</f>
        <v>108226000</v>
      </c>
      <c r="F272" s="24">
        <f>SUM(F273+F275)</f>
        <v>113090000</v>
      </c>
      <c r="G272" s="24">
        <f>SUM(G273+G275)</f>
        <v>0</v>
      </c>
      <c r="H272" s="24">
        <f t="shared" ref="H272:H289" si="43">SUM(F272:G272)</f>
        <v>113090000</v>
      </c>
    </row>
    <row r="273" spans="1:8" ht="38.25" customHeight="1" x14ac:dyDescent="0.25">
      <c r="A273" s="112" t="s">
        <v>530</v>
      </c>
      <c r="B273" s="11" t="s">
        <v>531</v>
      </c>
      <c r="C273" s="24">
        <f>SUM(C274)</f>
        <v>100000</v>
      </c>
      <c r="D273" s="24">
        <f>SUM(D274:D274)</f>
        <v>0</v>
      </c>
      <c r="E273" s="24">
        <f t="shared" ref="E273:E289" si="44">SUM(C273:D273)</f>
        <v>100000</v>
      </c>
      <c r="F273" s="24">
        <f>SUM(F274)</f>
        <v>100000</v>
      </c>
      <c r="G273" s="24">
        <f>SUM(G274:G274)</f>
        <v>0</v>
      </c>
      <c r="H273" s="24">
        <f t="shared" si="43"/>
        <v>100000</v>
      </c>
    </row>
    <row r="274" spans="1:8" ht="17.25" customHeight="1" x14ac:dyDescent="0.25">
      <c r="A274" s="3" t="s">
        <v>111</v>
      </c>
      <c r="B274" s="31" t="s">
        <v>532</v>
      </c>
      <c r="C274" s="27">
        <v>100000</v>
      </c>
      <c r="D274" s="27">
        <v>0</v>
      </c>
      <c r="E274" s="27">
        <f t="shared" si="44"/>
        <v>100000</v>
      </c>
      <c r="F274" s="27">
        <v>100000</v>
      </c>
      <c r="G274" s="27">
        <v>0</v>
      </c>
      <c r="H274" s="27">
        <f t="shared" si="43"/>
        <v>100000</v>
      </c>
    </row>
    <row r="275" spans="1:8" ht="46.9" customHeight="1" x14ac:dyDescent="0.25">
      <c r="A275" s="18" t="s">
        <v>615</v>
      </c>
      <c r="B275" s="105" t="s">
        <v>533</v>
      </c>
      <c r="C275" s="27">
        <f>SUM(C276)</f>
        <v>108126000</v>
      </c>
      <c r="D275" s="27"/>
      <c r="E275" s="27">
        <f t="shared" si="44"/>
        <v>108126000</v>
      </c>
      <c r="F275" s="27">
        <f>SUM(F276)</f>
        <v>112990000</v>
      </c>
      <c r="G275" s="27"/>
      <c r="H275" s="27">
        <f t="shared" si="43"/>
        <v>112990000</v>
      </c>
    </row>
    <row r="276" spans="1:8" ht="35.25" customHeight="1" thickBot="1" x14ac:dyDescent="0.3">
      <c r="A276" s="122" t="s">
        <v>617</v>
      </c>
      <c r="B276" s="105" t="s">
        <v>616</v>
      </c>
      <c r="C276" s="27">
        <f>SUM(C277:C284)</f>
        <v>108126000</v>
      </c>
      <c r="D276" s="27"/>
      <c r="E276" s="27">
        <f t="shared" si="44"/>
        <v>108126000</v>
      </c>
      <c r="F276" s="27">
        <f>SUM(F277:F284)</f>
        <v>112990000</v>
      </c>
      <c r="G276" s="27"/>
      <c r="H276" s="27">
        <f t="shared" si="43"/>
        <v>112990000</v>
      </c>
    </row>
    <row r="277" spans="1:8" ht="21.75" customHeight="1" x14ac:dyDescent="0.25">
      <c r="A277" s="3" t="s">
        <v>104</v>
      </c>
      <c r="B277" s="31"/>
      <c r="C277" s="27">
        <v>31250000</v>
      </c>
      <c r="D277" s="27"/>
      <c r="E277" s="27">
        <f t="shared" si="44"/>
        <v>31250000</v>
      </c>
      <c r="F277" s="27">
        <v>32600000</v>
      </c>
      <c r="G277" s="27"/>
      <c r="H277" s="27">
        <f t="shared" si="43"/>
        <v>32600000</v>
      </c>
    </row>
    <row r="278" spans="1:8" ht="18" customHeight="1" thickBot="1" x14ac:dyDescent="0.3">
      <c r="A278" s="122" t="s">
        <v>299</v>
      </c>
      <c r="B278" s="11"/>
      <c r="C278" s="27">
        <v>15000000</v>
      </c>
      <c r="D278" s="27"/>
      <c r="E278" s="27">
        <f t="shared" si="44"/>
        <v>15000000</v>
      </c>
      <c r="F278" s="27">
        <v>15600000</v>
      </c>
      <c r="G278" s="27"/>
      <c r="H278" s="27">
        <f t="shared" si="43"/>
        <v>15600000</v>
      </c>
    </row>
    <row r="279" spans="1:8" ht="27" customHeight="1" thickBot="1" x14ac:dyDescent="0.3">
      <c r="A279" s="122" t="s">
        <v>300</v>
      </c>
      <c r="B279" s="11"/>
      <c r="C279" s="27">
        <v>1800000</v>
      </c>
      <c r="D279" s="27"/>
      <c r="E279" s="27">
        <f t="shared" si="44"/>
        <v>1800000</v>
      </c>
      <c r="F279" s="27">
        <v>1875000</v>
      </c>
      <c r="G279" s="27"/>
      <c r="H279" s="27">
        <f t="shared" si="43"/>
        <v>1875000</v>
      </c>
    </row>
    <row r="280" spans="1:8" ht="22.5" customHeight="1" x14ac:dyDescent="0.25">
      <c r="A280" s="3" t="s">
        <v>105</v>
      </c>
      <c r="B280" s="31"/>
      <c r="C280" s="27">
        <v>36400000</v>
      </c>
      <c r="D280" s="27"/>
      <c r="E280" s="27">
        <f t="shared" si="44"/>
        <v>36400000</v>
      </c>
      <c r="F280" s="27">
        <v>37900000</v>
      </c>
      <c r="G280" s="27"/>
      <c r="H280" s="27">
        <f t="shared" si="43"/>
        <v>37900000</v>
      </c>
    </row>
    <row r="281" spans="1:8" ht="23.25" customHeight="1" x14ac:dyDescent="0.25">
      <c r="A281" s="3" t="s">
        <v>713</v>
      </c>
      <c r="B281" s="31"/>
      <c r="C281" s="27">
        <v>9120000</v>
      </c>
      <c r="D281" s="27"/>
      <c r="E281" s="27">
        <f t="shared" si="44"/>
        <v>9120000</v>
      </c>
      <c r="F281" s="27">
        <v>9470000</v>
      </c>
      <c r="G281" s="27"/>
      <c r="H281" s="27">
        <f t="shared" si="43"/>
        <v>9470000</v>
      </c>
    </row>
    <row r="282" spans="1:8" ht="25.5" hidden="1" customHeight="1" x14ac:dyDescent="0.25">
      <c r="A282" s="3" t="s">
        <v>110</v>
      </c>
      <c r="B282" s="31"/>
      <c r="C282" s="27">
        <v>0</v>
      </c>
      <c r="D282" s="27"/>
      <c r="E282" s="27">
        <f t="shared" si="44"/>
        <v>0</v>
      </c>
      <c r="F282" s="27">
        <v>0</v>
      </c>
      <c r="G282" s="27"/>
      <c r="H282" s="27">
        <f t="shared" si="43"/>
        <v>0</v>
      </c>
    </row>
    <row r="283" spans="1:8" ht="27" customHeight="1" x14ac:dyDescent="0.25">
      <c r="A283" s="3" t="s">
        <v>106</v>
      </c>
      <c r="B283" s="31"/>
      <c r="C283" s="27">
        <v>13176000</v>
      </c>
      <c r="D283" s="27"/>
      <c r="E283" s="27">
        <f t="shared" si="44"/>
        <v>13176000</v>
      </c>
      <c r="F283" s="27">
        <v>13670000</v>
      </c>
      <c r="G283" s="27"/>
      <c r="H283" s="27">
        <f t="shared" si="43"/>
        <v>13670000</v>
      </c>
    </row>
    <row r="284" spans="1:8" ht="27" customHeight="1" x14ac:dyDescent="0.25">
      <c r="A284" s="3" t="s">
        <v>458</v>
      </c>
      <c r="B284" s="31"/>
      <c r="C284" s="27">
        <v>1380000</v>
      </c>
      <c r="D284" s="27"/>
      <c r="E284" s="27">
        <f t="shared" si="44"/>
        <v>1380000</v>
      </c>
      <c r="F284" s="27">
        <v>1875000</v>
      </c>
      <c r="G284" s="27"/>
      <c r="H284" s="27">
        <f t="shared" si="43"/>
        <v>1875000</v>
      </c>
    </row>
    <row r="285" spans="1:8" ht="80.25" customHeight="1" x14ac:dyDescent="0.25">
      <c r="A285" s="10" t="s">
        <v>455</v>
      </c>
      <c r="B285" s="12" t="s">
        <v>534</v>
      </c>
      <c r="C285" s="106">
        <f>SUM(C286)</f>
        <v>39914000</v>
      </c>
      <c r="D285" s="25">
        <v>0</v>
      </c>
      <c r="E285" s="106">
        <f>SUM(C285:D285)</f>
        <v>39914000</v>
      </c>
      <c r="F285" s="106">
        <f>SUM(F286)</f>
        <v>42744400</v>
      </c>
      <c r="G285" s="25">
        <v>0</v>
      </c>
      <c r="H285" s="106">
        <f>SUM(F285:G285)</f>
        <v>42744400</v>
      </c>
    </row>
    <row r="286" spans="1:8" ht="36.75" customHeight="1" x14ac:dyDescent="0.25">
      <c r="A286" s="3" t="s">
        <v>2</v>
      </c>
      <c r="B286" s="11" t="s">
        <v>535</v>
      </c>
      <c r="C286" s="25">
        <f>SUM(C287:C289)</f>
        <v>39914000</v>
      </c>
      <c r="D286" s="25">
        <v>0</v>
      </c>
      <c r="E286" s="25">
        <f t="shared" si="44"/>
        <v>39914000</v>
      </c>
      <c r="F286" s="25">
        <f>SUM(F287:F289)</f>
        <v>42744400</v>
      </c>
      <c r="G286" s="25">
        <v>0</v>
      </c>
      <c r="H286" s="25">
        <f t="shared" si="43"/>
        <v>42744400</v>
      </c>
    </row>
    <row r="287" spans="1:8" ht="18" customHeight="1" x14ac:dyDescent="0.25">
      <c r="A287" s="3" t="s">
        <v>288</v>
      </c>
      <c r="B287" s="11"/>
      <c r="C287" s="25">
        <v>6770000</v>
      </c>
      <c r="D287" s="25"/>
      <c r="E287" s="25">
        <f t="shared" si="44"/>
        <v>6770000</v>
      </c>
      <c r="F287" s="25">
        <v>7030000</v>
      </c>
      <c r="G287" s="25"/>
      <c r="H287" s="25">
        <f t="shared" si="43"/>
        <v>7030000</v>
      </c>
    </row>
    <row r="288" spans="1:8" ht="17.25" customHeight="1" x14ac:dyDescent="0.25">
      <c r="A288" s="3" t="s">
        <v>102</v>
      </c>
      <c r="C288" s="25">
        <v>33144000</v>
      </c>
      <c r="D288" s="25">
        <v>0</v>
      </c>
      <c r="E288" s="25">
        <f t="shared" si="44"/>
        <v>33144000</v>
      </c>
      <c r="F288" s="25">
        <v>35714400</v>
      </c>
      <c r="G288" s="25">
        <v>0</v>
      </c>
      <c r="H288" s="25">
        <f t="shared" si="43"/>
        <v>35714400</v>
      </c>
    </row>
    <row r="289" spans="1:10" ht="15.75" hidden="1" customHeight="1" x14ac:dyDescent="0.25">
      <c r="A289" s="4" t="s">
        <v>469</v>
      </c>
      <c r="B289" s="11" t="s">
        <v>536</v>
      </c>
      <c r="C289" s="25">
        <v>0</v>
      </c>
      <c r="D289" s="25"/>
      <c r="E289" s="25">
        <f t="shared" si="44"/>
        <v>0</v>
      </c>
      <c r="F289" s="25">
        <v>0</v>
      </c>
      <c r="G289" s="25"/>
      <c r="H289" s="25">
        <f t="shared" si="43"/>
        <v>0</v>
      </c>
    </row>
    <row r="290" spans="1:10" ht="68.25" customHeight="1" x14ac:dyDescent="0.25">
      <c r="A290" s="10" t="s">
        <v>539</v>
      </c>
      <c r="B290" s="12" t="s">
        <v>537</v>
      </c>
      <c r="C290" s="24">
        <f>SUM(C291)</f>
        <v>250000</v>
      </c>
      <c r="D290" s="48">
        <v>0</v>
      </c>
      <c r="E290" s="24">
        <f>SUM(C290:D290)</f>
        <v>250000</v>
      </c>
      <c r="F290" s="24">
        <f>SUM(F291)</f>
        <v>250000</v>
      </c>
      <c r="G290" s="48">
        <v>0</v>
      </c>
      <c r="H290" s="24">
        <f>SUM(F290:G290)</f>
        <v>250000</v>
      </c>
    </row>
    <row r="291" spans="1:10" ht="34.9" customHeight="1" x14ac:dyDescent="0.25">
      <c r="A291" s="3" t="s">
        <v>10</v>
      </c>
      <c r="B291" s="11" t="s">
        <v>538</v>
      </c>
      <c r="C291" s="25">
        <v>250000</v>
      </c>
      <c r="D291" s="26">
        <v>0</v>
      </c>
      <c r="E291" s="25">
        <f>SUM(C291:D291)</f>
        <v>250000</v>
      </c>
      <c r="F291" s="25">
        <v>250000</v>
      </c>
      <c r="G291" s="26">
        <v>0</v>
      </c>
      <c r="H291" s="25">
        <f>SUM(F291:G291)</f>
        <v>250000</v>
      </c>
    </row>
    <row r="292" spans="1:10" ht="42.6" customHeight="1" x14ac:dyDescent="0.25">
      <c r="A292" s="10" t="s">
        <v>121</v>
      </c>
      <c r="B292" s="29" t="s">
        <v>542</v>
      </c>
      <c r="C292" s="24">
        <f>SUM(C293)</f>
        <v>150000</v>
      </c>
      <c r="D292" s="26">
        <v>0</v>
      </c>
      <c r="E292" s="24">
        <f>SUM(C292:D292)</f>
        <v>150000</v>
      </c>
      <c r="F292" s="24">
        <f>SUM(F293)</f>
        <v>150000</v>
      </c>
      <c r="G292" s="26">
        <v>0</v>
      </c>
      <c r="H292" s="24">
        <f>SUM(F292:G292)</f>
        <v>150000</v>
      </c>
    </row>
    <row r="293" spans="1:10" ht="41.45" customHeight="1" x14ac:dyDescent="0.25">
      <c r="A293" s="3" t="s">
        <v>122</v>
      </c>
      <c r="B293" s="9" t="s">
        <v>540</v>
      </c>
      <c r="C293" s="25">
        <v>150000</v>
      </c>
      <c r="D293" s="26">
        <v>0</v>
      </c>
      <c r="E293" s="25">
        <f>SUM(C293:D293)</f>
        <v>150000</v>
      </c>
      <c r="F293" s="25">
        <v>150000</v>
      </c>
      <c r="G293" s="26">
        <v>0</v>
      </c>
      <c r="H293" s="25">
        <f>SUM(F293:G293)</f>
        <v>150000</v>
      </c>
    </row>
    <row r="294" spans="1:10" ht="15.6" hidden="1" customHeight="1" x14ac:dyDescent="0.25">
      <c r="A294" s="120" t="s">
        <v>202</v>
      </c>
      <c r="B294" s="9" t="s">
        <v>215</v>
      </c>
      <c r="C294" s="25"/>
      <c r="D294" s="26"/>
      <c r="E294" s="25"/>
      <c r="F294" s="25"/>
      <c r="G294" s="26"/>
      <c r="H294" s="25"/>
    </row>
    <row r="295" spans="1:10" ht="40.15" customHeight="1" x14ac:dyDescent="0.25">
      <c r="A295" s="10" t="s">
        <v>293</v>
      </c>
      <c r="B295" s="29" t="s">
        <v>493</v>
      </c>
      <c r="C295" s="24">
        <f>SUM(C297)</f>
        <v>150000</v>
      </c>
      <c r="D295" s="140">
        <f>SUM(D297)</f>
        <v>2269528.4</v>
      </c>
      <c r="E295" s="24">
        <f t="shared" ref="E295:E296" si="45">SUM(C295:D295)</f>
        <v>2419528.4</v>
      </c>
      <c r="F295" s="24">
        <f>SUM(F297)</f>
        <v>150000</v>
      </c>
      <c r="G295" s="140">
        <f>SUM(G297)</f>
        <v>2269528.4</v>
      </c>
      <c r="H295" s="24">
        <f t="shared" ref="H295:H296" si="46">SUM(F295:G295)</f>
        <v>2419528.4</v>
      </c>
    </row>
    <row r="296" spans="1:10" ht="27.6" hidden="1" customHeight="1" x14ac:dyDescent="0.25">
      <c r="A296" s="120" t="s">
        <v>294</v>
      </c>
      <c r="B296" s="9" t="s">
        <v>541</v>
      </c>
      <c r="C296" s="25">
        <v>0</v>
      </c>
      <c r="D296" s="26"/>
      <c r="E296" s="25">
        <f t="shared" si="45"/>
        <v>0</v>
      </c>
      <c r="F296" s="25">
        <v>0</v>
      </c>
      <c r="G296" s="26"/>
      <c r="H296" s="25">
        <f t="shared" si="46"/>
        <v>0</v>
      </c>
      <c r="I296" s="53"/>
      <c r="J296" s="53"/>
    </row>
    <row r="297" spans="1:10" ht="27.6" customHeight="1" thickBot="1" x14ac:dyDescent="0.3">
      <c r="A297" s="139" t="s">
        <v>285</v>
      </c>
      <c r="B297" s="9" t="s">
        <v>706</v>
      </c>
      <c r="C297" s="25">
        <v>150000</v>
      </c>
      <c r="D297" s="148">
        <v>2269528.4</v>
      </c>
      <c r="E297" s="25">
        <f t="shared" ref="E297:E299" si="47">SUM(C297:D297)</f>
        <v>2419528.4</v>
      </c>
      <c r="F297" s="25">
        <v>150000</v>
      </c>
      <c r="G297" s="148">
        <v>2269528.4</v>
      </c>
      <c r="H297" s="25">
        <f t="shared" ref="H297:H299" si="48">SUM(F297:G297)</f>
        <v>2419528.4</v>
      </c>
      <c r="I297" s="53"/>
      <c r="J297" s="53"/>
    </row>
    <row r="298" spans="1:10" ht="40.15" hidden="1" customHeight="1" x14ac:dyDescent="0.25">
      <c r="A298" s="10" t="s">
        <v>641</v>
      </c>
      <c r="B298" s="29" t="s">
        <v>639</v>
      </c>
      <c r="C298" s="24">
        <f>SUM(C299)</f>
        <v>0</v>
      </c>
      <c r="D298" s="140">
        <f>SUM(D302)</f>
        <v>0</v>
      </c>
      <c r="E298" s="24">
        <f t="shared" si="47"/>
        <v>0</v>
      </c>
      <c r="F298" s="24">
        <f>SUM(F299)</f>
        <v>0</v>
      </c>
      <c r="G298" s="140">
        <f>SUM(G302)</f>
        <v>0</v>
      </c>
      <c r="H298" s="24">
        <f t="shared" si="48"/>
        <v>0</v>
      </c>
    </row>
    <row r="299" spans="1:10" ht="56.25" hidden="1" customHeight="1" x14ac:dyDescent="0.25">
      <c r="A299" s="120" t="s">
        <v>642</v>
      </c>
      <c r="B299" s="9" t="s">
        <v>640</v>
      </c>
      <c r="C299" s="25">
        <v>0</v>
      </c>
      <c r="D299" s="26"/>
      <c r="E299" s="25">
        <f t="shared" si="47"/>
        <v>0</v>
      </c>
      <c r="F299" s="25">
        <v>0</v>
      </c>
      <c r="G299" s="26"/>
      <c r="H299" s="25">
        <f t="shared" si="48"/>
        <v>0</v>
      </c>
      <c r="I299" s="53"/>
      <c r="J299" s="53"/>
    </row>
    <row r="300" spans="1:10" ht="60" hidden="1" customHeight="1" x14ac:dyDescent="0.25">
      <c r="A300" s="10" t="s">
        <v>645</v>
      </c>
      <c r="B300" s="29" t="s">
        <v>643</v>
      </c>
      <c r="C300" s="24">
        <f>SUM(C301)</f>
        <v>0</v>
      </c>
      <c r="D300" s="140">
        <f>SUM(D304)</f>
        <v>0</v>
      </c>
      <c r="E300" s="24">
        <f t="shared" ref="E300:E301" si="49">SUM(C300:D300)</f>
        <v>0</v>
      </c>
      <c r="F300" s="24">
        <f>SUM(F301)</f>
        <v>0</v>
      </c>
      <c r="G300" s="140">
        <f>SUM(G304)</f>
        <v>0</v>
      </c>
      <c r="H300" s="24">
        <f t="shared" ref="H300:H301" si="50">SUM(F300:G300)</f>
        <v>0</v>
      </c>
    </row>
    <row r="301" spans="1:10" ht="48" hidden="1" customHeight="1" thickBot="1" x14ac:dyDescent="0.3">
      <c r="A301" s="120" t="s">
        <v>646</v>
      </c>
      <c r="B301" s="9" t="s">
        <v>644</v>
      </c>
      <c r="C301" s="25">
        <v>0</v>
      </c>
      <c r="D301" s="26"/>
      <c r="E301" s="25">
        <f t="shared" si="49"/>
        <v>0</v>
      </c>
      <c r="F301" s="25">
        <v>0</v>
      </c>
      <c r="G301" s="26"/>
      <c r="H301" s="25">
        <f t="shared" si="50"/>
        <v>0</v>
      </c>
      <c r="I301" s="53"/>
      <c r="J301" s="53"/>
    </row>
    <row r="302" spans="1:10" ht="73.5" hidden="1" customHeight="1" thickBot="1" x14ac:dyDescent="0.3">
      <c r="A302" s="67" t="s">
        <v>352</v>
      </c>
      <c r="B302" s="29" t="s">
        <v>51</v>
      </c>
      <c r="C302" s="24">
        <f>SUM(C303,C305,C307)</f>
        <v>0</v>
      </c>
      <c r="D302" s="24">
        <f>SUM(D303+D305+D307)</f>
        <v>0</v>
      </c>
      <c r="E302" s="24">
        <f t="shared" ref="E302:E310" si="51">SUM(C302:D302)</f>
        <v>0</v>
      </c>
      <c r="F302" s="24">
        <f>SUM(F303,F305,F307)</f>
        <v>0</v>
      </c>
      <c r="G302" s="24">
        <f>SUM(G303+G305+G307)</f>
        <v>0</v>
      </c>
      <c r="H302" s="24">
        <f t="shared" ref="H302:H310" si="52">SUM(F302:G302)</f>
        <v>0</v>
      </c>
    </row>
    <row r="303" spans="1:10" ht="61.9" hidden="1" customHeight="1" thickBot="1" x14ac:dyDescent="0.3">
      <c r="A303" s="54" t="s">
        <v>135</v>
      </c>
      <c r="B303" s="29" t="s">
        <v>51</v>
      </c>
      <c r="C303" s="25">
        <f>SUM(C304)</f>
        <v>0</v>
      </c>
      <c r="D303" s="25">
        <v>0</v>
      </c>
      <c r="E303" s="25">
        <f t="shared" si="51"/>
        <v>0</v>
      </c>
      <c r="F303" s="25">
        <f>SUM(F304)</f>
        <v>0</v>
      </c>
      <c r="G303" s="25">
        <v>0</v>
      </c>
      <c r="H303" s="25">
        <f t="shared" si="52"/>
        <v>0</v>
      </c>
    </row>
    <row r="304" spans="1:10" ht="24.6" hidden="1" customHeight="1" thickBot="1" x14ac:dyDescent="0.3">
      <c r="A304" s="55" t="s">
        <v>136</v>
      </c>
      <c r="B304" s="9" t="s">
        <v>140</v>
      </c>
      <c r="C304" s="25">
        <v>0</v>
      </c>
      <c r="D304" s="25">
        <v>0</v>
      </c>
      <c r="E304" s="25">
        <f t="shared" si="51"/>
        <v>0</v>
      </c>
      <c r="F304" s="25">
        <v>0</v>
      </c>
      <c r="G304" s="25">
        <v>0</v>
      </c>
      <c r="H304" s="25">
        <f t="shared" si="52"/>
        <v>0</v>
      </c>
    </row>
    <row r="305" spans="1:8" ht="40.15" hidden="1" customHeight="1" thickBot="1" x14ac:dyDescent="0.3">
      <c r="A305" s="54" t="s">
        <v>137</v>
      </c>
      <c r="B305" s="9" t="s">
        <v>141</v>
      </c>
      <c r="C305" s="25">
        <f>SUM(C306)</f>
        <v>0</v>
      </c>
      <c r="D305" s="26">
        <v>0</v>
      </c>
      <c r="E305" s="25">
        <f t="shared" si="51"/>
        <v>0</v>
      </c>
      <c r="F305" s="25">
        <f>SUM(F306)</f>
        <v>0</v>
      </c>
      <c r="G305" s="26">
        <v>0</v>
      </c>
      <c r="H305" s="25">
        <f t="shared" si="52"/>
        <v>0</v>
      </c>
    </row>
    <row r="306" spans="1:8" ht="17.45" hidden="1" customHeight="1" thickBot="1" x14ac:dyDescent="0.3">
      <c r="A306" s="55" t="s">
        <v>138</v>
      </c>
      <c r="B306" s="9" t="s">
        <v>142</v>
      </c>
      <c r="C306" s="25">
        <v>0</v>
      </c>
      <c r="D306" s="26">
        <v>0</v>
      </c>
      <c r="E306" s="25">
        <f t="shared" si="51"/>
        <v>0</v>
      </c>
      <c r="F306" s="25">
        <v>0</v>
      </c>
      <c r="G306" s="26">
        <v>0</v>
      </c>
      <c r="H306" s="25">
        <f t="shared" si="52"/>
        <v>0</v>
      </c>
    </row>
    <row r="307" spans="1:8" ht="94.5" hidden="1" customHeight="1" thickBot="1" x14ac:dyDescent="0.3">
      <c r="A307" s="129" t="s">
        <v>494</v>
      </c>
      <c r="B307" s="29" t="s">
        <v>180</v>
      </c>
      <c r="C307" s="24">
        <f>SUM(C308:C310)</f>
        <v>0</v>
      </c>
      <c r="D307" s="26">
        <v>0</v>
      </c>
      <c r="E307" s="24">
        <f t="shared" si="51"/>
        <v>0</v>
      </c>
      <c r="F307" s="25">
        <f>SUM(F310)</f>
        <v>0</v>
      </c>
      <c r="G307" s="26">
        <v>0</v>
      </c>
      <c r="H307" s="25">
        <f t="shared" si="52"/>
        <v>0</v>
      </c>
    </row>
    <row r="308" spans="1:8" ht="26.25" hidden="1" customHeight="1" thickBot="1" x14ac:dyDescent="0.3">
      <c r="A308" s="130" t="s">
        <v>136</v>
      </c>
      <c r="B308" s="9" t="s">
        <v>495</v>
      </c>
      <c r="C308" s="25">
        <v>0</v>
      </c>
      <c r="D308" s="26"/>
      <c r="E308" s="25">
        <f>SUM(C308:D308)</f>
        <v>0</v>
      </c>
      <c r="F308" s="25"/>
      <c r="G308" s="26"/>
      <c r="H308" s="25"/>
    </row>
    <row r="309" spans="1:8" ht="30.75" hidden="1" customHeight="1" thickBot="1" x14ac:dyDescent="0.3">
      <c r="A309" s="134" t="s">
        <v>138</v>
      </c>
      <c r="B309" s="9" t="s">
        <v>496</v>
      </c>
      <c r="C309" s="25">
        <v>0</v>
      </c>
      <c r="D309" s="26"/>
      <c r="E309" s="25">
        <f>SUM(C309:D309)</f>
        <v>0</v>
      </c>
      <c r="F309" s="25"/>
      <c r="G309" s="26"/>
      <c r="H309" s="25"/>
    </row>
    <row r="310" spans="1:8" ht="27.75" hidden="1" customHeight="1" thickBot="1" x14ac:dyDescent="0.3">
      <c r="A310" s="134" t="s">
        <v>224</v>
      </c>
      <c r="B310" s="9" t="s">
        <v>497</v>
      </c>
      <c r="C310" s="25">
        <v>0</v>
      </c>
      <c r="D310" s="26">
        <v>0</v>
      </c>
      <c r="E310" s="25">
        <f t="shared" si="51"/>
        <v>0</v>
      </c>
      <c r="F310" s="25">
        <v>0</v>
      </c>
      <c r="G310" s="26">
        <v>0</v>
      </c>
      <c r="H310" s="25">
        <f t="shared" si="52"/>
        <v>0</v>
      </c>
    </row>
    <row r="311" spans="1:8" ht="75" customHeight="1" x14ac:dyDescent="0.25">
      <c r="A311" s="68" t="s">
        <v>353</v>
      </c>
      <c r="B311" s="29" t="s">
        <v>139</v>
      </c>
      <c r="C311" s="24">
        <f>SUM(C312+C321+C329+C337+C339)</f>
        <v>5400000</v>
      </c>
      <c r="D311" s="24">
        <f>SUM(D312+D321+D329+D337+D339)</f>
        <v>0</v>
      </c>
      <c r="E311" s="24">
        <f t="shared" ref="E311:F348" si="53">SUM(C311:D311)</f>
        <v>5400000</v>
      </c>
      <c r="F311" s="24">
        <f>SUM(F312+F321+F329+F337+F339)</f>
        <v>5400000</v>
      </c>
      <c r="G311" s="26"/>
      <c r="H311" s="24">
        <f t="shared" ref="H311:H349" si="54">SUM(F311:G311)</f>
        <v>5400000</v>
      </c>
    </row>
    <row r="312" spans="1:8" ht="52.9" customHeight="1" x14ac:dyDescent="0.25">
      <c r="A312" s="131" t="s">
        <v>618</v>
      </c>
      <c r="B312" s="29" t="s">
        <v>140</v>
      </c>
      <c r="C312" s="24">
        <f>SUM(C313:C320)</f>
        <v>615000</v>
      </c>
      <c r="D312" s="24">
        <f>SUM(D313:D318)</f>
        <v>0</v>
      </c>
      <c r="E312" s="24">
        <f t="shared" si="53"/>
        <v>615000</v>
      </c>
      <c r="F312" s="24">
        <f>SUM(F313:F320)</f>
        <v>615000</v>
      </c>
      <c r="G312" s="26"/>
      <c r="H312" s="24">
        <f t="shared" si="54"/>
        <v>615000</v>
      </c>
    </row>
    <row r="313" spans="1:8" ht="60.75" customHeight="1" x14ac:dyDescent="0.25">
      <c r="A313" s="132" t="s">
        <v>694</v>
      </c>
      <c r="B313" s="9" t="s">
        <v>543</v>
      </c>
      <c r="C313" s="25">
        <v>3000</v>
      </c>
      <c r="D313" s="25">
        <v>0</v>
      </c>
      <c r="E313" s="25">
        <f t="shared" si="53"/>
        <v>3000</v>
      </c>
      <c r="F313" s="25">
        <v>3000</v>
      </c>
      <c r="G313" s="26"/>
      <c r="H313" s="25">
        <f t="shared" si="54"/>
        <v>3000</v>
      </c>
    </row>
    <row r="314" spans="1:8" ht="30.75" hidden="1" customHeight="1" x14ac:dyDescent="0.25">
      <c r="A314" s="132" t="s">
        <v>267</v>
      </c>
      <c r="B314" s="9" t="s">
        <v>268</v>
      </c>
      <c r="C314" s="25">
        <v>0</v>
      </c>
      <c r="D314" s="25">
        <v>0</v>
      </c>
      <c r="E314" s="25">
        <f t="shared" si="53"/>
        <v>0</v>
      </c>
      <c r="F314" s="25">
        <v>0</v>
      </c>
      <c r="G314" s="26"/>
      <c r="H314" s="25">
        <f t="shared" si="54"/>
        <v>0</v>
      </c>
    </row>
    <row r="315" spans="1:8" ht="31.15" customHeight="1" x14ac:dyDescent="0.25">
      <c r="A315" s="132" t="s">
        <v>269</v>
      </c>
      <c r="B315" s="9" t="s">
        <v>544</v>
      </c>
      <c r="C315" s="25">
        <v>2000</v>
      </c>
      <c r="D315" s="25">
        <v>0</v>
      </c>
      <c r="E315" s="25">
        <f t="shared" si="53"/>
        <v>2000</v>
      </c>
      <c r="F315" s="25">
        <v>2000</v>
      </c>
      <c r="G315" s="26"/>
      <c r="H315" s="25">
        <f t="shared" si="54"/>
        <v>2000</v>
      </c>
    </row>
    <row r="316" spans="1:8" ht="41.45" customHeight="1" x14ac:dyDescent="0.25">
      <c r="A316" s="132" t="s">
        <v>282</v>
      </c>
      <c r="B316" s="9" t="s">
        <v>545</v>
      </c>
      <c r="C316" s="25">
        <v>100000</v>
      </c>
      <c r="D316" s="25">
        <v>0</v>
      </c>
      <c r="E316" s="25">
        <f t="shared" si="53"/>
        <v>100000</v>
      </c>
      <c r="F316" s="25">
        <v>100000</v>
      </c>
      <c r="G316" s="26"/>
      <c r="H316" s="25">
        <f t="shared" si="54"/>
        <v>100000</v>
      </c>
    </row>
    <row r="317" spans="1:8" ht="40.15" customHeight="1" x14ac:dyDescent="0.25">
      <c r="A317" s="132" t="s">
        <v>283</v>
      </c>
      <c r="B317" s="9" t="s">
        <v>546</v>
      </c>
      <c r="C317" s="25">
        <v>400000</v>
      </c>
      <c r="D317" s="25">
        <v>0</v>
      </c>
      <c r="E317" s="25">
        <f t="shared" si="53"/>
        <v>400000</v>
      </c>
      <c r="F317" s="25">
        <v>400000</v>
      </c>
      <c r="G317" s="26"/>
      <c r="H317" s="25">
        <f t="shared" si="54"/>
        <v>400000</v>
      </c>
    </row>
    <row r="318" spans="1:8" ht="103.15" customHeight="1" x14ac:dyDescent="0.25">
      <c r="A318" s="132" t="s">
        <v>270</v>
      </c>
      <c r="B318" s="9" t="s">
        <v>547</v>
      </c>
      <c r="C318" s="25">
        <v>5000</v>
      </c>
      <c r="D318" s="25">
        <v>0</v>
      </c>
      <c r="E318" s="25">
        <f t="shared" si="53"/>
        <v>5000</v>
      </c>
      <c r="F318" s="25">
        <v>5000</v>
      </c>
      <c r="G318" s="26"/>
      <c r="H318" s="25">
        <f t="shared" si="54"/>
        <v>5000</v>
      </c>
    </row>
    <row r="319" spans="1:8" ht="43.5" customHeight="1" x14ac:dyDescent="0.25">
      <c r="A319" s="132" t="s">
        <v>648</v>
      </c>
      <c r="B319" s="9" t="s">
        <v>647</v>
      </c>
      <c r="C319" s="25">
        <v>100000</v>
      </c>
      <c r="D319" s="25">
        <v>0</v>
      </c>
      <c r="E319" s="25">
        <f t="shared" ref="E319" si="55">SUM(C319:D319)</f>
        <v>100000</v>
      </c>
      <c r="F319" s="25">
        <v>100000</v>
      </c>
      <c r="G319" s="26"/>
      <c r="H319" s="25">
        <f t="shared" ref="H319" si="56">SUM(F319:G319)</f>
        <v>100000</v>
      </c>
    </row>
    <row r="320" spans="1:8" ht="64.5" customHeight="1" x14ac:dyDescent="0.25">
      <c r="A320" s="132" t="s">
        <v>650</v>
      </c>
      <c r="B320" s="150" t="s">
        <v>690</v>
      </c>
      <c r="C320" s="25">
        <v>5000</v>
      </c>
      <c r="D320" s="25">
        <v>0</v>
      </c>
      <c r="E320" s="25">
        <f t="shared" ref="E320" si="57">SUM(C320:D320)</f>
        <v>5000</v>
      </c>
      <c r="F320" s="25">
        <v>5000</v>
      </c>
      <c r="G320" s="26"/>
      <c r="H320" s="25">
        <f t="shared" ref="H320" si="58">SUM(F320:G320)</f>
        <v>5000</v>
      </c>
    </row>
    <row r="321" spans="1:8" ht="68.25" customHeight="1" x14ac:dyDescent="0.25">
      <c r="A321" s="131" t="s">
        <v>619</v>
      </c>
      <c r="B321" s="29" t="s">
        <v>142</v>
      </c>
      <c r="C321" s="24">
        <f>SUM(C322:C327)</f>
        <v>67000</v>
      </c>
      <c r="D321" s="26"/>
      <c r="E321" s="24">
        <f t="shared" si="53"/>
        <v>67000</v>
      </c>
      <c r="F321" s="24">
        <f>SUM(F322:F327)</f>
        <v>67000</v>
      </c>
      <c r="G321" s="26"/>
      <c r="H321" s="25">
        <f t="shared" si="54"/>
        <v>67000</v>
      </c>
    </row>
    <row r="322" spans="1:8" ht="55.9" customHeight="1" x14ac:dyDescent="0.25">
      <c r="A322" s="132" t="s">
        <v>271</v>
      </c>
      <c r="B322" s="9" t="s">
        <v>548</v>
      </c>
      <c r="C322" s="25">
        <v>7000</v>
      </c>
      <c r="D322" s="26"/>
      <c r="E322" s="25">
        <f t="shared" si="53"/>
        <v>7000</v>
      </c>
      <c r="F322" s="25">
        <v>7000</v>
      </c>
      <c r="G322" s="26"/>
      <c r="H322" s="25">
        <f t="shared" si="54"/>
        <v>7000</v>
      </c>
    </row>
    <row r="323" spans="1:8" ht="46.15" customHeight="1" x14ac:dyDescent="0.25">
      <c r="A323" s="132" t="s">
        <v>272</v>
      </c>
      <c r="B323" s="9" t="s">
        <v>549</v>
      </c>
      <c r="C323" s="25">
        <v>30000</v>
      </c>
      <c r="D323" s="26"/>
      <c r="E323" s="25">
        <f t="shared" si="53"/>
        <v>30000</v>
      </c>
      <c r="F323" s="25">
        <v>30000</v>
      </c>
      <c r="G323" s="26"/>
      <c r="H323" s="25">
        <f t="shared" si="54"/>
        <v>30000</v>
      </c>
    </row>
    <row r="324" spans="1:8" ht="51" customHeight="1" x14ac:dyDescent="0.25">
      <c r="A324" s="132" t="s">
        <v>608</v>
      </c>
      <c r="B324" s="9" t="s">
        <v>607</v>
      </c>
      <c r="C324" s="25">
        <v>30000</v>
      </c>
      <c r="D324" s="26"/>
      <c r="E324" s="25">
        <f t="shared" si="53"/>
        <v>30000</v>
      </c>
      <c r="F324" s="25">
        <v>30000</v>
      </c>
      <c r="G324" s="26"/>
      <c r="H324" s="25">
        <f t="shared" si="54"/>
        <v>30000</v>
      </c>
    </row>
    <row r="325" spans="1:8" ht="88.5" hidden="1" customHeight="1" x14ac:dyDescent="0.25">
      <c r="A325" s="132" t="s">
        <v>273</v>
      </c>
      <c r="B325" s="9" t="s">
        <v>550</v>
      </c>
      <c r="C325" s="25">
        <v>0</v>
      </c>
      <c r="D325" s="26"/>
      <c r="E325" s="25">
        <f t="shared" si="53"/>
        <v>0</v>
      </c>
      <c r="F325" s="25">
        <v>0</v>
      </c>
      <c r="G325" s="26"/>
      <c r="H325" s="25">
        <f t="shared" si="54"/>
        <v>0</v>
      </c>
    </row>
    <row r="326" spans="1:8" ht="99" hidden="1" customHeight="1" x14ac:dyDescent="0.25">
      <c r="A326" s="132" t="s">
        <v>274</v>
      </c>
      <c r="B326" s="9" t="s">
        <v>551</v>
      </c>
      <c r="C326" s="25">
        <v>0</v>
      </c>
      <c r="D326" s="26"/>
      <c r="E326" s="25">
        <f t="shared" si="53"/>
        <v>0</v>
      </c>
      <c r="F326" s="25">
        <v>0</v>
      </c>
      <c r="G326" s="26"/>
      <c r="H326" s="25">
        <f t="shared" si="54"/>
        <v>0</v>
      </c>
    </row>
    <row r="327" spans="1:8" ht="66" hidden="1" customHeight="1" x14ac:dyDescent="0.25">
      <c r="A327" s="47" t="s">
        <v>275</v>
      </c>
      <c r="B327" s="9" t="s">
        <v>552</v>
      </c>
      <c r="C327" s="25">
        <v>0</v>
      </c>
      <c r="D327" s="26"/>
      <c r="E327" s="25">
        <f t="shared" si="53"/>
        <v>0</v>
      </c>
      <c r="F327" s="25">
        <v>0</v>
      </c>
      <c r="G327" s="26"/>
      <c r="H327" s="25">
        <f t="shared" si="54"/>
        <v>0</v>
      </c>
    </row>
    <row r="328" spans="1:8" ht="69" hidden="1" customHeight="1" x14ac:dyDescent="0.25">
      <c r="A328" s="132" t="s">
        <v>650</v>
      </c>
      <c r="B328" s="9" t="s">
        <v>649</v>
      </c>
      <c r="C328" s="25">
        <v>0</v>
      </c>
      <c r="D328" s="26"/>
      <c r="E328" s="25">
        <f t="shared" ref="E328" si="59">SUM(C328:D328)</f>
        <v>0</v>
      </c>
      <c r="F328" s="25">
        <v>0</v>
      </c>
      <c r="G328" s="26"/>
      <c r="H328" s="25">
        <f t="shared" ref="H328" si="60">SUM(F328:G328)</f>
        <v>0</v>
      </c>
    </row>
    <row r="329" spans="1:8" ht="54" customHeight="1" x14ac:dyDescent="0.25">
      <c r="A329" s="36" t="s">
        <v>620</v>
      </c>
      <c r="B329" s="29" t="s">
        <v>553</v>
      </c>
      <c r="C329" s="24">
        <f>SUM(C330:C336)</f>
        <v>4688000</v>
      </c>
      <c r="D329" s="26"/>
      <c r="E329" s="24">
        <f t="shared" si="53"/>
        <v>4688000</v>
      </c>
      <c r="F329" s="24">
        <f>SUM(F330:F336)</f>
        <v>4688000</v>
      </c>
      <c r="G329" s="26"/>
      <c r="H329" s="24">
        <f t="shared" si="54"/>
        <v>4688000</v>
      </c>
    </row>
    <row r="330" spans="1:8" ht="42" customHeight="1" x14ac:dyDescent="0.25">
      <c r="A330" s="132" t="s">
        <v>276</v>
      </c>
      <c r="B330" s="9" t="s">
        <v>563</v>
      </c>
      <c r="C330" s="25">
        <v>6000</v>
      </c>
      <c r="D330" s="26"/>
      <c r="E330" s="25">
        <f t="shared" si="53"/>
        <v>6000</v>
      </c>
      <c r="F330" s="25">
        <v>6000</v>
      </c>
      <c r="G330" s="26"/>
      <c r="H330" s="25">
        <f t="shared" si="54"/>
        <v>6000</v>
      </c>
    </row>
    <row r="331" spans="1:8" ht="30.6" customHeight="1" x14ac:dyDescent="0.25">
      <c r="A331" s="132" t="s">
        <v>277</v>
      </c>
      <c r="B331" s="9" t="s">
        <v>562</v>
      </c>
      <c r="C331" s="25">
        <v>2000</v>
      </c>
      <c r="D331" s="26"/>
      <c r="E331" s="25">
        <f t="shared" si="53"/>
        <v>2000</v>
      </c>
      <c r="F331" s="25">
        <v>2000</v>
      </c>
      <c r="G331" s="26"/>
      <c r="H331" s="25">
        <f t="shared" si="54"/>
        <v>2000</v>
      </c>
    </row>
    <row r="332" spans="1:8" ht="43.9" customHeight="1" x14ac:dyDescent="0.25">
      <c r="A332" s="132" t="s">
        <v>281</v>
      </c>
      <c r="B332" s="9" t="s">
        <v>561</v>
      </c>
      <c r="C332" s="25">
        <v>100000</v>
      </c>
      <c r="D332" s="26"/>
      <c r="E332" s="25">
        <f t="shared" si="53"/>
        <v>100000</v>
      </c>
      <c r="F332" s="25">
        <v>100000</v>
      </c>
      <c r="G332" s="26"/>
      <c r="H332" s="25">
        <f t="shared" si="54"/>
        <v>100000</v>
      </c>
    </row>
    <row r="333" spans="1:8" ht="43.9" customHeight="1" x14ac:dyDescent="0.25">
      <c r="A333" s="132" t="s">
        <v>564</v>
      </c>
      <c r="B333" s="9" t="s">
        <v>565</v>
      </c>
      <c r="C333" s="25">
        <v>80000</v>
      </c>
      <c r="D333" s="26"/>
      <c r="E333" s="25">
        <f t="shared" si="53"/>
        <v>80000</v>
      </c>
      <c r="F333" s="25">
        <v>80000</v>
      </c>
      <c r="G333" s="26"/>
      <c r="H333" s="25">
        <f t="shared" si="54"/>
        <v>80000</v>
      </c>
    </row>
    <row r="334" spans="1:8" ht="37.5" customHeight="1" x14ac:dyDescent="0.25">
      <c r="A334" s="132" t="s">
        <v>289</v>
      </c>
      <c r="B334" s="9" t="s">
        <v>560</v>
      </c>
      <c r="C334" s="25">
        <v>200000</v>
      </c>
      <c r="D334" s="26"/>
      <c r="E334" s="25">
        <f t="shared" si="53"/>
        <v>200000</v>
      </c>
      <c r="F334" s="25">
        <v>200000</v>
      </c>
      <c r="G334" s="26"/>
      <c r="H334" s="25">
        <f t="shared" si="54"/>
        <v>200000</v>
      </c>
    </row>
    <row r="335" spans="1:8" ht="40.15" customHeight="1" x14ac:dyDescent="0.25">
      <c r="A335" s="132" t="s">
        <v>290</v>
      </c>
      <c r="B335" s="9" t="s">
        <v>559</v>
      </c>
      <c r="C335" s="25">
        <v>4100000</v>
      </c>
      <c r="D335" s="26"/>
      <c r="E335" s="25">
        <f t="shared" si="53"/>
        <v>4100000</v>
      </c>
      <c r="F335" s="25">
        <v>4100000</v>
      </c>
      <c r="G335" s="26"/>
      <c r="H335" s="25">
        <f t="shared" si="54"/>
        <v>4100000</v>
      </c>
    </row>
    <row r="336" spans="1:8" ht="40.15" customHeight="1" x14ac:dyDescent="0.25">
      <c r="A336" s="132" t="s">
        <v>691</v>
      </c>
      <c r="B336" s="9" t="s">
        <v>692</v>
      </c>
      <c r="C336" s="25">
        <v>200000</v>
      </c>
      <c r="D336" s="26"/>
      <c r="E336" s="25">
        <f t="shared" ref="E336" si="61">SUM(C336:D336)</f>
        <v>200000</v>
      </c>
      <c r="F336" s="25">
        <v>200000</v>
      </c>
      <c r="G336" s="26"/>
      <c r="H336" s="25">
        <f t="shared" ref="H336" si="62">SUM(F336:G336)</f>
        <v>200000</v>
      </c>
    </row>
    <row r="337" spans="1:9" ht="78" customHeight="1" x14ac:dyDescent="0.25">
      <c r="A337" s="131" t="s">
        <v>621</v>
      </c>
      <c r="B337" s="29" t="s">
        <v>558</v>
      </c>
      <c r="C337" s="24">
        <f>SUM(C338)</f>
        <v>10000</v>
      </c>
      <c r="D337" s="26"/>
      <c r="E337" s="24">
        <f t="shared" si="53"/>
        <v>10000</v>
      </c>
      <c r="F337" s="24">
        <f>SUM(F338)</f>
        <v>10000</v>
      </c>
      <c r="G337" s="26"/>
      <c r="H337" s="25">
        <f t="shared" si="54"/>
        <v>10000</v>
      </c>
    </row>
    <row r="338" spans="1:9" ht="31.15" customHeight="1" x14ac:dyDescent="0.25">
      <c r="A338" s="132" t="s">
        <v>278</v>
      </c>
      <c r="B338" s="9" t="s">
        <v>554</v>
      </c>
      <c r="C338" s="25">
        <v>10000</v>
      </c>
      <c r="D338" s="26"/>
      <c r="E338" s="25">
        <f t="shared" si="53"/>
        <v>10000</v>
      </c>
      <c r="F338" s="25">
        <v>10000</v>
      </c>
      <c r="G338" s="26"/>
      <c r="H338" s="25">
        <f t="shared" si="54"/>
        <v>10000</v>
      </c>
      <c r="I338" s="77"/>
    </row>
    <row r="339" spans="1:9" ht="53.25" customHeight="1" x14ac:dyDescent="0.25">
      <c r="A339" s="131" t="s">
        <v>622</v>
      </c>
      <c r="B339" s="29" t="s">
        <v>555</v>
      </c>
      <c r="C339" s="24">
        <f>SUM(C340:C342)</f>
        <v>20000</v>
      </c>
      <c r="D339" s="26"/>
      <c r="E339" s="24">
        <f t="shared" si="53"/>
        <v>20000</v>
      </c>
      <c r="F339" s="24">
        <f t="shared" si="53"/>
        <v>20000</v>
      </c>
      <c r="G339" s="26"/>
      <c r="H339" s="24">
        <f t="shared" si="54"/>
        <v>20000</v>
      </c>
    </row>
    <row r="340" spans="1:9" ht="66" hidden="1" customHeight="1" x14ac:dyDescent="0.25">
      <c r="A340" s="132" t="s">
        <v>279</v>
      </c>
      <c r="B340" s="9" t="s">
        <v>556</v>
      </c>
      <c r="C340" s="25">
        <v>0</v>
      </c>
      <c r="D340" s="26"/>
      <c r="E340" s="25">
        <f t="shared" si="53"/>
        <v>0</v>
      </c>
      <c r="F340" s="25">
        <v>0</v>
      </c>
      <c r="G340" s="26"/>
      <c r="H340" s="25">
        <f t="shared" si="54"/>
        <v>0</v>
      </c>
    </row>
    <row r="341" spans="1:9" ht="29.45" customHeight="1" x14ac:dyDescent="0.25">
      <c r="A341" s="132" t="s">
        <v>280</v>
      </c>
      <c r="B341" s="9" t="s">
        <v>557</v>
      </c>
      <c r="C341" s="25">
        <v>15000</v>
      </c>
      <c r="D341" s="26"/>
      <c r="E341" s="25">
        <f t="shared" si="53"/>
        <v>15000</v>
      </c>
      <c r="F341" s="25">
        <v>15000</v>
      </c>
      <c r="G341" s="26"/>
      <c r="H341" s="25">
        <f t="shared" si="54"/>
        <v>15000</v>
      </c>
    </row>
    <row r="342" spans="1:9" ht="76.5" customHeight="1" x14ac:dyDescent="0.25">
      <c r="A342" s="132" t="s">
        <v>693</v>
      </c>
      <c r="B342" s="138" t="s">
        <v>566</v>
      </c>
      <c r="C342" s="25">
        <v>5000</v>
      </c>
      <c r="D342" s="26"/>
      <c r="E342" s="25">
        <f t="shared" si="53"/>
        <v>5000</v>
      </c>
      <c r="F342" s="25">
        <v>5000</v>
      </c>
      <c r="G342" s="26"/>
      <c r="H342" s="25">
        <f t="shared" si="54"/>
        <v>5000</v>
      </c>
    </row>
    <row r="343" spans="1:9" ht="60" customHeight="1" x14ac:dyDescent="0.25">
      <c r="A343" s="68" t="s">
        <v>354</v>
      </c>
      <c r="B343" s="29" t="s">
        <v>216</v>
      </c>
      <c r="C343" s="97">
        <f>SUM(C344+C346)</f>
        <v>72000</v>
      </c>
      <c r="D343" s="26"/>
      <c r="E343" s="24">
        <f t="shared" si="53"/>
        <v>72000</v>
      </c>
      <c r="F343" s="97">
        <f>SUM(F344+F346)</f>
        <v>72000</v>
      </c>
      <c r="G343" s="26"/>
      <c r="H343" s="24">
        <f t="shared" si="54"/>
        <v>72000</v>
      </c>
    </row>
    <row r="344" spans="1:9" ht="56.25" customHeight="1" x14ac:dyDescent="0.25">
      <c r="A344" s="131" t="s">
        <v>506</v>
      </c>
      <c r="B344" s="29" t="s">
        <v>507</v>
      </c>
      <c r="C344" s="24">
        <f>SUM(C345)</f>
        <v>30000</v>
      </c>
      <c r="D344" s="26"/>
      <c r="E344" s="24">
        <f t="shared" si="53"/>
        <v>30000</v>
      </c>
      <c r="F344" s="24">
        <f t="shared" si="53"/>
        <v>30000</v>
      </c>
      <c r="G344" s="26"/>
      <c r="H344" s="25">
        <f t="shared" si="54"/>
        <v>30000</v>
      </c>
    </row>
    <row r="345" spans="1:9" ht="85.5" customHeight="1" thickBot="1" x14ac:dyDescent="0.3">
      <c r="A345" s="130" t="s">
        <v>234</v>
      </c>
      <c r="B345" s="9" t="s">
        <v>508</v>
      </c>
      <c r="C345" s="25">
        <v>30000</v>
      </c>
      <c r="D345" s="26"/>
      <c r="E345" s="25">
        <f t="shared" si="53"/>
        <v>30000</v>
      </c>
      <c r="F345" s="25">
        <v>30000</v>
      </c>
      <c r="G345" s="26"/>
      <c r="H345" s="25">
        <f t="shared" si="54"/>
        <v>30000</v>
      </c>
    </row>
    <row r="346" spans="1:9" ht="28.5" customHeight="1" thickBot="1" x14ac:dyDescent="0.3">
      <c r="A346" s="133" t="s">
        <v>509</v>
      </c>
      <c r="B346" s="29" t="s">
        <v>510</v>
      </c>
      <c r="C346" s="24">
        <f>SUM(C347:C353)</f>
        <v>42000</v>
      </c>
      <c r="D346" s="26"/>
      <c r="E346" s="24">
        <f t="shared" si="53"/>
        <v>42000</v>
      </c>
      <c r="F346" s="24">
        <f>SUM(F347:F353)</f>
        <v>42000</v>
      </c>
      <c r="G346" s="26"/>
      <c r="H346" s="24">
        <f t="shared" si="54"/>
        <v>42000</v>
      </c>
    </row>
    <row r="347" spans="1:9" ht="53.25" hidden="1" customHeight="1" thickBot="1" x14ac:dyDescent="0.3">
      <c r="A347" s="134" t="s">
        <v>232</v>
      </c>
      <c r="B347" s="9" t="s">
        <v>511</v>
      </c>
      <c r="C347" s="25">
        <v>0</v>
      </c>
      <c r="D347" s="26"/>
      <c r="E347" s="25">
        <f t="shared" si="53"/>
        <v>0</v>
      </c>
      <c r="F347" s="25">
        <v>0</v>
      </c>
      <c r="G347" s="26"/>
      <c r="H347" s="25">
        <f t="shared" si="54"/>
        <v>0</v>
      </c>
    </row>
    <row r="348" spans="1:9" ht="90.75" hidden="1" customHeight="1" thickBot="1" x14ac:dyDescent="0.3">
      <c r="A348" s="130" t="s">
        <v>233</v>
      </c>
      <c r="B348" s="9" t="s">
        <v>512</v>
      </c>
      <c r="C348" s="25">
        <v>0</v>
      </c>
      <c r="D348" s="26"/>
      <c r="E348" s="25">
        <f t="shared" si="53"/>
        <v>0</v>
      </c>
      <c r="F348" s="25">
        <v>0</v>
      </c>
      <c r="G348" s="26"/>
      <c r="H348" s="25">
        <f t="shared" si="54"/>
        <v>0</v>
      </c>
    </row>
    <row r="349" spans="1:9" ht="113.25" hidden="1" customHeight="1" thickBot="1" x14ac:dyDescent="0.3">
      <c r="A349" s="134" t="s">
        <v>513</v>
      </c>
      <c r="B349" s="9" t="s">
        <v>514</v>
      </c>
      <c r="C349" s="25">
        <v>0</v>
      </c>
      <c r="D349" s="26"/>
      <c r="E349" s="25">
        <f t="shared" ref="E349" si="63">SUM(C349:D349)</f>
        <v>0</v>
      </c>
      <c r="F349" s="25">
        <v>0</v>
      </c>
      <c r="G349" s="26"/>
      <c r="H349" s="25">
        <f t="shared" si="54"/>
        <v>0</v>
      </c>
    </row>
    <row r="350" spans="1:9" ht="112.5" customHeight="1" thickBot="1" x14ac:dyDescent="0.3">
      <c r="A350" s="134" t="s">
        <v>513</v>
      </c>
      <c r="B350" s="9" t="s">
        <v>697</v>
      </c>
      <c r="C350" s="25">
        <v>4000</v>
      </c>
      <c r="D350" s="26"/>
      <c r="E350" s="25">
        <f t="shared" ref="E350" si="64">SUM(C350:D350)</f>
        <v>4000</v>
      </c>
      <c r="F350" s="25">
        <v>4000</v>
      </c>
      <c r="G350" s="26"/>
      <c r="H350" s="25">
        <f t="shared" ref="H350" si="65">SUM(F350:G350)</f>
        <v>4000</v>
      </c>
    </row>
    <row r="351" spans="1:9" ht="105.75" customHeight="1" thickBot="1" x14ac:dyDescent="0.3">
      <c r="A351" s="134" t="s">
        <v>701</v>
      </c>
      <c r="B351" s="9" t="s">
        <v>698</v>
      </c>
      <c r="C351" s="25">
        <v>18000</v>
      </c>
      <c r="D351" s="26"/>
      <c r="E351" s="25">
        <f t="shared" ref="E351" si="66">SUM(C351:D351)</f>
        <v>18000</v>
      </c>
      <c r="F351" s="25">
        <v>18000</v>
      </c>
      <c r="G351" s="26"/>
      <c r="H351" s="25">
        <f t="shared" ref="H351" si="67">SUM(F351:G351)</f>
        <v>18000</v>
      </c>
    </row>
    <row r="352" spans="1:9" ht="88.5" customHeight="1" thickBot="1" x14ac:dyDescent="0.3">
      <c r="A352" s="134" t="s">
        <v>702</v>
      </c>
      <c r="B352" s="9" t="s">
        <v>699</v>
      </c>
      <c r="C352" s="25">
        <v>10000</v>
      </c>
      <c r="D352" s="26"/>
      <c r="E352" s="25">
        <f t="shared" ref="E352" si="68">SUM(C352:D352)</f>
        <v>10000</v>
      </c>
      <c r="F352" s="25">
        <v>10000</v>
      </c>
      <c r="G352" s="26"/>
      <c r="H352" s="25">
        <f t="shared" ref="H352" si="69">SUM(F352:G352)</f>
        <v>10000</v>
      </c>
    </row>
    <row r="353" spans="1:8" ht="115.5" customHeight="1" thickBot="1" x14ac:dyDescent="0.3">
      <c r="A353" s="134" t="s">
        <v>703</v>
      </c>
      <c r="B353" s="9" t="s">
        <v>700</v>
      </c>
      <c r="C353" s="25">
        <v>10000</v>
      </c>
      <c r="D353" s="26"/>
      <c r="E353" s="25">
        <f t="shared" ref="E353" si="70">SUM(C353:D353)</f>
        <v>10000</v>
      </c>
      <c r="F353" s="25">
        <v>10000</v>
      </c>
      <c r="G353" s="26"/>
      <c r="H353" s="25">
        <f t="shared" ref="H353" si="71">SUM(F353:G353)</f>
        <v>10000</v>
      </c>
    </row>
    <row r="354" spans="1:8" ht="60" customHeight="1" x14ac:dyDescent="0.25">
      <c r="A354" s="68" t="s">
        <v>656</v>
      </c>
      <c r="B354" s="29" t="s">
        <v>651</v>
      </c>
      <c r="C354" s="97">
        <f>SUM(C355)</f>
        <v>100000</v>
      </c>
      <c r="D354" s="26"/>
      <c r="E354" s="24">
        <f t="shared" ref="E354:E358" si="72">SUM(C354:D354)</f>
        <v>100000</v>
      </c>
      <c r="F354" s="97">
        <f>SUM(F355)</f>
        <v>100000</v>
      </c>
      <c r="G354" s="26"/>
      <c r="H354" s="24">
        <f t="shared" ref="H354:H358" si="73">SUM(F354:G354)</f>
        <v>100000</v>
      </c>
    </row>
    <row r="355" spans="1:8" ht="56.25" customHeight="1" x14ac:dyDescent="0.25">
      <c r="A355" s="131" t="s">
        <v>657</v>
      </c>
      <c r="B355" s="29" t="s">
        <v>652</v>
      </c>
      <c r="C355" s="24">
        <f>SUM(C356:C358)</f>
        <v>100000</v>
      </c>
      <c r="D355" s="26"/>
      <c r="E355" s="24">
        <f t="shared" si="72"/>
        <v>100000</v>
      </c>
      <c r="F355" s="24">
        <f t="shared" ref="F355" si="74">SUM(D355:E355)</f>
        <v>100000</v>
      </c>
      <c r="G355" s="26"/>
      <c r="H355" s="25">
        <f t="shared" si="73"/>
        <v>100000</v>
      </c>
    </row>
    <row r="356" spans="1:8" ht="64.5" customHeight="1" thickBot="1" x14ac:dyDescent="0.3">
      <c r="A356" s="130" t="s">
        <v>658</v>
      </c>
      <c r="B356" s="9" t="s">
        <v>653</v>
      </c>
      <c r="C356" s="25">
        <v>30000</v>
      </c>
      <c r="D356" s="26"/>
      <c r="E356" s="25">
        <f t="shared" si="72"/>
        <v>30000</v>
      </c>
      <c r="F356" s="25">
        <v>30000</v>
      </c>
      <c r="G356" s="26"/>
      <c r="H356" s="25">
        <f t="shared" si="73"/>
        <v>30000</v>
      </c>
    </row>
    <row r="357" spans="1:8" ht="47.25" customHeight="1" thickBot="1" x14ac:dyDescent="0.3">
      <c r="A357" s="144" t="s">
        <v>659</v>
      </c>
      <c r="B357" s="9" t="s">
        <v>654</v>
      </c>
      <c r="C357" s="25">
        <v>40000</v>
      </c>
      <c r="D357" s="26"/>
      <c r="E357" s="25">
        <f t="shared" si="72"/>
        <v>40000</v>
      </c>
      <c r="F357" s="25">
        <v>40000</v>
      </c>
      <c r="G357" s="26"/>
      <c r="H357" s="25">
        <f t="shared" si="73"/>
        <v>40000</v>
      </c>
    </row>
    <row r="358" spans="1:8" ht="63" customHeight="1" thickBot="1" x14ac:dyDescent="0.3">
      <c r="A358" s="134" t="s">
        <v>660</v>
      </c>
      <c r="B358" s="9" t="s">
        <v>655</v>
      </c>
      <c r="C358" s="25">
        <v>30000</v>
      </c>
      <c r="D358" s="26"/>
      <c r="E358" s="25">
        <f t="shared" si="72"/>
        <v>30000</v>
      </c>
      <c r="F358" s="25">
        <v>30000</v>
      </c>
      <c r="G358" s="26"/>
      <c r="H358" s="25">
        <f t="shared" si="73"/>
        <v>30000</v>
      </c>
    </row>
    <row r="359" spans="1:8" ht="88.5" customHeight="1" x14ac:dyDescent="0.25">
      <c r="A359" s="68" t="s">
        <v>667</v>
      </c>
      <c r="B359" s="29" t="s">
        <v>661</v>
      </c>
      <c r="C359" s="97">
        <f>SUM(C360+C362)</f>
        <v>50000</v>
      </c>
      <c r="D359" s="26"/>
      <c r="E359" s="24">
        <f t="shared" ref="E359:E363" si="75">SUM(C359:D359)</f>
        <v>50000</v>
      </c>
      <c r="F359" s="97">
        <f>SUM(F360+F362)</f>
        <v>50000</v>
      </c>
      <c r="G359" s="26"/>
      <c r="H359" s="24">
        <f t="shared" ref="H359:H363" si="76">SUM(F359:G359)</f>
        <v>50000</v>
      </c>
    </row>
    <row r="360" spans="1:8" ht="63" customHeight="1" x14ac:dyDescent="0.25">
      <c r="A360" s="131" t="s">
        <v>668</v>
      </c>
      <c r="B360" s="29" t="s">
        <v>662</v>
      </c>
      <c r="C360" s="24">
        <f>SUM(C361)</f>
        <v>10000</v>
      </c>
      <c r="D360" s="26"/>
      <c r="E360" s="24">
        <f t="shared" si="75"/>
        <v>10000</v>
      </c>
      <c r="F360" s="24">
        <f t="shared" ref="F360" si="77">SUM(D360:E360)</f>
        <v>10000</v>
      </c>
      <c r="G360" s="26"/>
      <c r="H360" s="25">
        <f t="shared" si="76"/>
        <v>10000</v>
      </c>
    </row>
    <row r="361" spans="1:8" ht="78" customHeight="1" thickBot="1" x14ac:dyDescent="0.3">
      <c r="A361" s="130" t="s">
        <v>669</v>
      </c>
      <c r="B361" s="9" t="s">
        <v>663</v>
      </c>
      <c r="C361" s="25">
        <v>10000</v>
      </c>
      <c r="D361" s="26"/>
      <c r="E361" s="25">
        <f t="shared" si="75"/>
        <v>10000</v>
      </c>
      <c r="F361" s="25">
        <v>10000</v>
      </c>
      <c r="G361" s="26"/>
      <c r="H361" s="25">
        <f t="shared" si="76"/>
        <v>10000</v>
      </c>
    </row>
    <row r="362" spans="1:8" ht="52.5" customHeight="1" thickBot="1" x14ac:dyDescent="0.3">
      <c r="A362" s="133" t="s">
        <v>670</v>
      </c>
      <c r="B362" s="29" t="s">
        <v>664</v>
      </c>
      <c r="C362" s="24">
        <f>SUM(C363:C364)</f>
        <v>40000</v>
      </c>
      <c r="D362" s="26"/>
      <c r="E362" s="24">
        <f t="shared" si="75"/>
        <v>40000</v>
      </c>
      <c r="F362" s="24">
        <f>SUM(F363:F364)</f>
        <v>40000</v>
      </c>
      <c r="G362" s="26"/>
      <c r="H362" s="24">
        <f t="shared" si="76"/>
        <v>40000</v>
      </c>
    </row>
    <row r="363" spans="1:8" ht="54" customHeight="1" thickBot="1" x14ac:dyDescent="0.3">
      <c r="A363" s="134" t="s">
        <v>671</v>
      </c>
      <c r="B363" s="9" t="s">
        <v>665</v>
      </c>
      <c r="C363" s="25">
        <v>10000</v>
      </c>
      <c r="D363" s="26"/>
      <c r="E363" s="25">
        <f t="shared" si="75"/>
        <v>10000</v>
      </c>
      <c r="F363" s="25">
        <v>10000</v>
      </c>
      <c r="G363" s="26"/>
      <c r="H363" s="25">
        <f t="shared" si="76"/>
        <v>10000</v>
      </c>
    </row>
    <row r="364" spans="1:8" ht="55.5" customHeight="1" thickBot="1" x14ac:dyDescent="0.3">
      <c r="A364" s="134" t="s">
        <v>672</v>
      </c>
      <c r="B364" s="9" t="s">
        <v>666</v>
      </c>
      <c r="C364" s="25">
        <v>30000</v>
      </c>
      <c r="D364" s="26"/>
      <c r="E364" s="25">
        <f t="shared" ref="E364:E369" si="78">SUM(C364:D364)</f>
        <v>30000</v>
      </c>
      <c r="F364" s="25">
        <v>30000</v>
      </c>
      <c r="G364" s="26"/>
      <c r="H364" s="25">
        <f t="shared" ref="H364:H369" si="79">SUM(F364:G364)</f>
        <v>30000</v>
      </c>
    </row>
    <row r="365" spans="1:8" ht="88.5" customHeight="1" x14ac:dyDescent="0.25">
      <c r="A365" s="68" t="s">
        <v>681</v>
      </c>
      <c r="B365" s="29" t="s">
        <v>673</v>
      </c>
      <c r="C365" s="97">
        <f>SUM(C366)</f>
        <v>100000</v>
      </c>
      <c r="D365" s="26"/>
      <c r="E365" s="24">
        <f t="shared" si="78"/>
        <v>100000</v>
      </c>
      <c r="F365" s="97">
        <f>SUM(F366)</f>
        <v>100000</v>
      </c>
      <c r="G365" s="26"/>
      <c r="H365" s="24">
        <f t="shared" si="79"/>
        <v>100000</v>
      </c>
    </row>
    <row r="366" spans="1:8" ht="78.75" customHeight="1" x14ac:dyDescent="0.25">
      <c r="A366" s="131" t="s">
        <v>682</v>
      </c>
      <c r="B366" s="29" t="s">
        <v>674</v>
      </c>
      <c r="C366" s="24">
        <f>SUM(C367)</f>
        <v>100000</v>
      </c>
      <c r="D366" s="26"/>
      <c r="E366" s="24">
        <f t="shared" si="78"/>
        <v>100000</v>
      </c>
      <c r="F366" s="24">
        <f t="shared" ref="F366" si="80">SUM(D366:E366)</f>
        <v>100000</v>
      </c>
      <c r="G366" s="26"/>
      <c r="H366" s="25">
        <f t="shared" si="79"/>
        <v>100000</v>
      </c>
    </row>
    <row r="367" spans="1:8" ht="58.5" customHeight="1" thickBot="1" x14ac:dyDescent="0.3">
      <c r="A367" s="130" t="s">
        <v>683</v>
      </c>
      <c r="B367" s="9" t="s">
        <v>675</v>
      </c>
      <c r="C367" s="25">
        <v>100000</v>
      </c>
      <c r="D367" s="26"/>
      <c r="E367" s="25">
        <f t="shared" si="78"/>
        <v>100000</v>
      </c>
      <c r="F367" s="25">
        <v>100000</v>
      </c>
      <c r="G367" s="26"/>
      <c r="H367" s="25">
        <f t="shared" si="79"/>
        <v>100000</v>
      </c>
    </row>
    <row r="368" spans="1:8" ht="68.25" customHeight="1" thickBot="1" x14ac:dyDescent="0.3">
      <c r="A368" s="133" t="s">
        <v>684</v>
      </c>
      <c r="B368" s="29" t="s">
        <v>676</v>
      </c>
      <c r="C368" s="24">
        <f>SUM(C369)</f>
        <v>1000000</v>
      </c>
      <c r="D368" s="26"/>
      <c r="E368" s="24">
        <f t="shared" si="78"/>
        <v>1000000</v>
      </c>
      <c r="F368" s="24">
        <f>SUM(F369)</f>
        <v>1000000</v>
      </c>
      <c r="G368" s="26"/>
      <c r="H368" s="24">
        <f t="shared" si="79"/>
        <v>1000000</v>
      </c>
    </row>
    <row r="369" spans="1:12" ht="54" customHeight="1" thickBot="1" x14ac:dyDescent="0.3">
      <c r="A369" s="134" t="s">
        <v>685</v>
      </c>
      <c r="B369" s="9" t="s">
        <v>677</v>
      </c>
      <c r="C369" s="25">
        <f>SUM(C370:C372)</f>
        <v>1000000</v>
      </c>
      <c r="D369" s="26"/>
      <c r="E369" s="25">
        <f t="shared" si="78"/>
        <v>1000000</v>
      </c>
      <c r="F369" s="25">
        <f>SUM(F370:F372)</f>
        <v>1000000</v>
      </c>
      <c r="G369" s="26"/>
      <c r="H369" s="25">
        <f t="shared" si="79"/>
        <v>1000000</v>
      </c>
    </row>
    <row r="370" spans="1:12" ht="55.5" hidden="1" customHeight="1" thickBot="1" x14ac:dyDescent="0.3">
      <c r="A370" s="134" t="s">
        <v>686</v>
      </c>
      <c r="B370" s="9" t="s">
        <v>678</v>
      </c>
      <c r="C370" s="25">
        <v>0</v>
      </c>
      <c r="D370" s="26"/>
      <c r="E370" s="25">
        <f t="shared" ref="E370:E371" si="81">SUM(C370:D370)</f>
        <v>0</v>
      </c>
      <c r="F370" s="25">
        <v>0</v>
      </c>
      <c r="G370" s="26"/>
      <c r="H370" s="25">
        <f t="shared" ref="H370:H371" si="82">SUM(F370:G370)</f>
        <v>0</v>
      </c>
    </row>
    <row r="371" spans="1:12" ht="54" customHeight="1" thickBot="1" x14ac:dyDescent="0.3">
      <c r="A371" s="134" t="s">
        <v>687</v>
      </c>
      <c r="B371" s="9" t="s">
        <v>679</v>
      </c>
      <c r="C371" s="25">
        <v>700000</v>
      </c>
      <c r="D371" s="26"/>
      <c r="E371" s="25">
        <f t="shared" si="81"/>
        <v>700000</v>
      </c>
      <c r="F371" s="25">
        <v>700000</v>
      </c>
      <c r="G371" s="26"/>
      <c r="H371" s="25">
        <f t="shared" si="82"/>
        <v>700000</v>
      </c>
    </row>
    <row r="372" spans="1:12" ht="55.5" customHeight="1" thickBot="1" x14ac:dyDescent="0.3">
      <c r="A372" s="134" t="s">
        <v>688</v>
      </c>
      <c r="B372" s="9" t="s">
        <v>680</v>
      </c>
      <c r="C372" s="25">
        <v>300000</v>
      </c>
      <c r="D372" s="26"/>
      <c r="E372" s="25">
        <f t="shared" ref="E372" si="83">SUM(C372:D372)</f>
        <v>300000</v>
      </c>
      <c r="F372" s="25">
        <v>300000</v>
      </c>
      <c r="G372" s="26"/>
      <c r="H372" s="25">
        <f t="shared" ref="H372" si="84">SUM(F372:G372)</f>
        <v>300000</v>
      </c>
      <c r="I372" s="141"/>
    </row>
    <row r="373" spans="1:12" ht="27.6" customHeight="1" x14ac:dyDescent="0.25">
      <c r="A373" s="16" t="s">
        <v>96</v>
      </c>
      <c r="B373" s="9"/>
      <c r="C373" s="24">
        <f>SUM(C13+C22+C57+C82+C123+C137+C151+C179+C208+C215+C233+C244+C255+C263+C302+C311+C343+C354+C359+C365+C368)</f>
        <v>452835500</v>
      </c>
      <c r="D373" s="24">
        <f t="shared" ref="D373:G373" si="85">SUM(D13,D22,D57,D82,D123,D137,D151,D179,D208,D215,D233,D244,D255,D263,D302,D311,D343)</f>
        <v>412591110.08999991</v>
      </c>
      <c r="E373" s="24">
        <f>SUM(E13+E22+E57+E82+E123+E137+E151+E179+E208+E215+E233+E244+E255+E263+E302+E311+E343+E354+E359+E365+E368)</f>
        <v>865426610.09000003</v>
      </c>
      <c r="F373" s="24">
        <f>SUM(F13+F22+F57+F82+F123+F137+F151+F179+F208+F215+F233+F244+F255+F263+F302+F311+F343+F354+F359+F365+F368)</f>
        <v>473219200</v>
      </c>
      <c r="G373" s="24">
        <f t="shared" si="85"/>
        <v>424362154.21999997</v>
      </c>
      <c r="H373" s="24">
        <f>SUM(H13+H22+H57+H82+H123+H137+H151+H179+H208+H215+H233+H244+H255+H263+H302+H311+H343+H354+H359+H365+H368)</f>
        <v>897581354.22000015</v>
      </c>
      <c r="I373" s="53"/>
      <c r="J373" s="53"/>
      <c r="K373" s="53"/>
      <c r="L373" s="53"/>
    </row>
    <row r="374" spans="1:12" ht="27" customHeight="1" x14ac:dyDescent="0.25">
      <c r="A374" s="76" t="s">
        <v>79</v>
      </c>
      <c r="B374" s="9"/>
      <c r="C374" s="24">
        <f>SUM(C375)</f>
        <v>18180000</v>
      </c>
      <c r="D374" s="24">
        <f t="shared" ref="D374:D375" si="86">SUM(D375)</f>
        <v>12138306.610000001</v>
      </c>
      <c r="E374" s="24">
        <f t="shared" ref="E374:E389" si="87">SUM(C374:D374)</f>
        <v>30318306.609999999</v>
      </c>
      <c r="F374" s="24">
        <f>SUM(F375)</f>
        <v>18725000</v>
      </c>
      <c r="G374" s="24">
        <f t="shared" ref="G374:G375" si="88">SUM(G375)</f>
        <v>12323277.220000001</v>
      </c>
      <c r="H374" s="24">
        <f t="shared" ref="H374:H389" si="89">SUM(F374:G374)</f>
        <v>31048277.219999999</v>
      </c>
      <c r="I374" s="141"/>
      <c r="J374" s="141"/>
    </row>
    <row r="375" spans="1:12" ht="39" customHeight="1" x14ac:dyDescent="0.25">
      <c r="A375" s="76" t="s">
        <v>81</v>
      </c>
      <c r="B375" s="32" t="s">
        <v>80</v>
      </c>
      <c r="C375" s="24">
        <f>SUM(C376)</f>
        <v>18180000</v>
      </c>
      <c r="D375" s="24">
        <f t="shared" si="86"/>
        <v>12138306.610000001</v>
      </c>
      <c r="E375" s="24">
        <f t="shared" si="87"/>
        <v>30318306.609999999</v>
      </c>
      <c r="F375" s="24">
        <f>SUM(F376)</f>
        <v>18725000</v>
      </c>
      <c r="G375" s="24">
        <f t="shared" si="88"/>
        <v>12323277.220000001</v>
      </c>
      <c r="H375" s="24">
        <f t="shared" si="89"/>
        <v>31048277.219999999</v>
      </c>
      <c r="I375" s="141"/>
      <c r="J375" s="141"/>
    </row>
    <row r="376" spans="1:12" ht="14.45" customHeight="1" x14ac:dyDescent="0.25">
      <c r="A376" s="16" t="s">
        <v>90</v>
      </c>
      <c r="B376" s="32" t="s">
        <v>82</v>
      </c>
      <c r="C376" s="35">
        <f>SUM(C378:C379,C383:C402)</f>
        <v>18180000</v>
      </c>
      <c r="D376" s="35">
        <f>SUM(D378:D379,D383:D402)</f>
        <v>12138306.610000001</v>
      </c>
      <c r="E376" s="24">
        <f t="shared" si="87"/>
        <v>30318306.609999999</v>
      </c>
      <c r="F376" s="35">
        <f>SUM(F378:F379,F383:F402)</f>
        <v>18725000</v>
      </c>
      <c r="G376" s="35">
        <f>SUM(G378:G379,G383:G402)</f>
        <v>12323277.220000001</v>
      </c>
      <c r="H376" s="24">
        <f t="shared" si="89"/>
        <v>31048277.219999999</v>
      </c>
      <c r="I376" s="141"/>
    </row>
    <row r="377" spans="1:12" ht="14.45" customHeight="1" x14ac:dyDescent="0.25">
      <c r="A377" s="16"/>
      <c r="B377" s="32" t="s">
        <v>83</v>
      </c>
      <c r="C377" s="35"/>
      <c r="D377" s="35"/>
      <c r="E377" s="24"/>
      <c r="F377" s="35"/>
      <c r="G377" s="35"/>
      <c r="H377" s="24"/>
    </row>
    <row r="378" spans="1:12" ht="15" customHeight="1" x14ac:dyDescent="0.25">
      <c r="A378" s="3" t="s">
        <v>456</v>
      </c>
      <c r="B378" s="31" t="s">
        <v>457</v>
      </c>
      <c r="C378" s="25">
        <v>4370000</v>
      </c>
      <c r="D378" s="26">
        <v>0</v>
      </c>
      <c r="E378" s="25">
        <f t="shared" si="87"/>
        <v>4370000</v>
      </c>
      <c r="F378" s="25">
        <v>4470000</v>
      </c>
      <c r="G378" s="33">
        <v>0</v>
      </c>
      <c r="H378" s="25">
        <f t="shared" si="89"/>
        <v>4470000</v>
      </c>
      <c r="I378" s="141"/>
    </row>
    <row r="379" spans="1:12" ht="50.25" customHeight="1" x14ac:dyDescent="0.25">
      <c r="A379" s="3" t="s">
        <v>53</v>
      </c>
      <c r="B379" s="31" t="s">
        <v>689</v>
      </c>
      <c r="C379" s="25">
        <f>SUM(C380+C381+C382)</f>
        <v>5810000</v>
      </c>
      <c r="D379" s="26">
        <v>0</v>
      </c>
      <c r="E379" s="25">
        <f t="shared" si="87"/>
        <v>5810000</v>
      </c>
      <c r="F379" s="25">
        <f>SUM(F380+F381+F382)</f>
        <v>5980000</v>
      </c>
      <c r="G379" s="33">
        <v>0</v>
      </c>
      <c r="H379" s="25">
        <f t="shared" si="89"/>
        <v>5980000</v>
      </c>
      <c r="I379" s="141"/>
    </row>
    <row r="380" spans="1:12" ht="21.75" customHeight="1" x14ac:dyDescent="0.25">
      <c r="A380" s="3" t="s">
        <v>298</v>
      </c>
      <c r="B380" s="31"/>
      <c r="C380" s="25">
        <v>250000</v>
      </c>
      <c r="D380" s="26"/>
      <c r="E380" s="25">
        <f t="shared" si="87"/>
        <v>250000</v>
      </c>
      <c r="F380" s="25">
        <v>250000</v>
      </c>
      <c r="G380" s="33"/>
      <c r="H380" s="25">
        <f t="shared" si="89"/>
        <v>250000</v>
      </c>
    </row>
    <row r="381" spans="1:12" ht="16.5" customHeight="1" x14ac:dyDescent="0.25">
      <c r="A381" s="3" t="s">
        <v>107</v>
      </c>
      <c r="B381" s="31"/>
      <c r="C381" s="25">
        <v>2600000</v>
      </c>
      <c r="D381" s="26">
        <v>0</v>
      </c>
      <c r="E381" s="25">
        <f t="shared" si="87"/>
        <v>2600000</v>
      </c>
      <c r="F381" s="25">
        <v>2735000</v>
      </c>
      <c r="G381" s="33">
        <v>0</v>
      </c>
      <c r="H381" s="25">
        <f t="shared" si="89"/>
        <v>2735000</v>
      </c>
    </row>
    <row r="382" spans="1:12" ht="19.5" customHeight="1" x14ac:dyDescent="0.25">
      <c r="A382" s="3" t="s">
        <v>108</v>
      </c>
      <c r="B382" s="31"/>
      <c r="C382" s="25">
        <v>2960000</v>
      </c>
      <c r="D382" s="26">
        <v>0</v>
      </c>
      <c r="E382" s="25">
        <f t="shared" si="87"/>
        <v>2960000</v>
      </c>
      <c r="F382" s="25">
        <v>2995000</v>
      </c>
      <c r="G382" s="33">
        <v>0</v>
      </c>
      <c r="H382" s="25">
        <f t="shared" si="89"/>
        <v>2995000</v>
      </c>
    </row>
    <row r="383" spans="1:12" ht="26.45" customHeight="1" x14ac:dyDescent="0.25">
      <c r="A383" s="3" t="s">
        <v>84</v>
      </c>
      <c r="B383" s="31" t="s">
        <v>85</v>
      </c>
      <c r="C383" s="25">
        <v>3645000</v>
      </c>
      <c r="D383" s="26">
        <v>0</v>
      </c>
      <c r="E383" s="25">
        <f t="shared" si="87"/>
        <v>3645000</v>
      </c>
      <c r="F383" s="25">
        <v>3800000</v>
      </c>
      <c r="G383" s="26">
        <v>0</v>
      </c>
      <c r="H383" s="25">
        <f t="shared" si="89"/>
        <v>3800000</v>
      </c>
    </row>
    <row r="384" spans="1:12" ht="24.6" customHeight="1" x14ac:dyDescent="0.25">
      <c r="A384" s="3" t="s">
        <v>86</v>
      </c>
      <c r="B384" s="31" t="s">
        <v>87</v>
      </c>
      <c r="C384" s="25">
        <v>100000</v>
      </c>
      <c r="D384" s="25">
        <v>0</v>
      </c>
      <c r="E384" s="25">
        <f t="shared" si="87"/>
        <v>100000</v>
      </c>
      <c r="F384" s="25">
        <v>100000</v>
      </c>
      <c r="G384" s="27">
        <v>0</v>
      </c>
      <c r="H384" s="25">
        <f t="shared" si="89"/>
        <v>100000</v>
      </c>
    </row>
    <row r="385" spans="1:10" ht="14.45" customHeight="1" x14ac:dyDescent="0.25">
      <c r="A385" s="3" t="s">
        <v>88</v>
      </c>
      <c r="B385" s="31" t="s">
        <v>89</v>
      </c>
      <c r="C385" s="25">
        <v>3125000</v>
      </c>
      <c r="D385" s="25">
        <v>0</v>
      </c>
      <c r="E385" s="25">
        <f t="shared" si="87"/>
        <v>3125000</v>
      </c>
      <c r="F385" s="25">
        <v>3245000</v>
      </c>
      <c r="G385" s="27">
        <v>0</v>
      </c>
      <c r="H385" s="25">
        <f t="shared" si="89"/>
        <v>3245000</v>
      </c>
    </row>
    <row r="386" spans="1:10" ht="13.9" hidden="1" customHeight="1" x14ac:dyDescent="0.25">
      <c r="A386" s="3" t="s">
        <v>123</v>
      </c>
      <c r="B386" s="31" t="s">
        <v>89</v>
      </c>
      <c r="C386" s="25">
        <v>0</v>
      </c>
      <c r="D386" s="26">
        <v>0</v>
      </c>
      <c r="E386" s="25">
        <f t="shared" si="87"/>
        <v>0</v>
      </c>
      <c r="F386" s="25">
        <v>0</v>
      </c>
      <c r="G386" s="33">
        <v>0</v>
      </c>
      <c r="H386" s="25">
        <f t="shared" si="89"/>
        <v>0</v>
      </c>
    </row>
    <row r="387" spans="1:10" ht="27" customHeight="1" x14ac:dyDescent="0.25">
      <c r="A387" s="3" t="s">
        <v>576</v>
      </c>
      <c r="B387" s="31" t="s">
        <v>606</v>
      </c>
      <c r="C387" s="25">
        <v>1000000</v>
      </c>
      <c r="D387" s="25">
        <v>0</v>
      </c>
      <c r="E387" s="25">
        <f t="shared" si="87"/>
        <v>1000000</v>
      </c>
      <c r="F387" s="28">
        <v>1000000</v>
      </c>
      <c r="G387" s="27">
        <v>0</v>
      </c>
      <c r="H387" s="27">
        <f t="shared" si="89"/>
        <v>1000000</v>
      </c>
    </row>
    <row r="388" spans="1:10" ht="36.6" customHeight="1" x14ac:dyDescent="0.25">
      <c r="A388" s="3" t="s">
        <v>217</v>
      </c>
      <c r="B388" s="31" t="s">
        <v>575</v>
      </c>
      <c r="C388" s="28">
        <v>30000</v>
      </c>
      <c r="D388" s="25">
        <v>0</v>
      </c>
      <c r="E388" s="25">
        <f t="shared" si="87"/>
        <v>30000</v>
      </c>
      <c r="F388" s="28">
        <v>30000</v>
      </c>
      <c r="G388" s="27">
        <v>0</v>
      </c>
      <c r="H388" s="27">
        <f t="shared" si="89"/>
        <v>30000</v>
      </c>
      <c r="I388" s="79"/>
    </row>
    <row r="389" spans="1:10" ht="36.6" customHeight="1" x14ac:dyDescent="0.25">
      <c r="A389" s="3" t="s">
        <v>369</v>
      </c>
      <c r="B389" s="31" t="s">
        <v>370</v>
      </c>
      <c r="C389" s="28">
        <v>0</v>
      </c>
      <c r="D389" s="25">
        <v>1443568</v>
      </c>
      <c r="E389" s="25">
        <f t="shared" si="87"/>
        <v>1443568</v>
      </c>
      <c r="F389" s="28">
        <v>0</v>
      </c>
      <c r="G389" s="27">
        <v>1443568</v>
      </c>
      <c r="H389" s="27">
        <f t="shared" si="89"/>
        <v>1443568</v>
      </c>
      <c r="I389" s="79"/>
    </row>
    <row r="390" spans="1:10" ht="52.15" customHeight="1" x14ac:dyDescent="0.25">
      <c r="A390" s="3" t="s">
        <v>247</v>
      </c>
      <c r="B390" s="31" t="s">
        <v>93</v>
      </c>
      <c r="C390" s="25">
        <v>0</v>
      </c>
      <c r="D390" s="25">
        <v>117736</v>
      </c>
      <c r="E390" s="25">
        <f>SUM(C390:D390)</f>
        <v>117736</v>
      </c>
      <c r="F390" s="25">
        <v>0</v>
      </c>
      <c r="G390" s="27">
        <v>9498</v>
      </c>
      <c r="H390" s="27">
        <f>SUM(F390:G390)</f>
        <v>9498</v>
      </c>
      <c r="I390" s="64"/>
      <c r="J390" s="64"/>
    </row>
    <row r="391" spans="1:10" ht="25.9" hidden="1" customHeight="1" x14ac:dyDescent="0.25">
      <c r="A391" s="3"/>
      <c r="B391" s="31" t="s">
        <v>93</v>
      </c>
      <c r="C391" s="75"/>
      <c r="D391" s="75"/>
      <c r="E391" s="75"/>
      <c r="F391" s="75"/>
      <c r="G391" s="69"/>
      <c r="H391" s="69"/>
    </row>
    <row r="392" spans="1:10" ht="39" customHeight="1" x14ac:dyDescent="0.25">
      <c r="A392" s="3" t="s">
        <v>248</v>
      </c>
      <c r="B392" s="31" t="s">
        <v>91</v>
      </c>
      <c r="C392" s="25">
        <v>0</v>
      </c>
      <c r="D392" s="25">
        <v>1106149</v>
      </c>
      <c r="E392" s="25">
        <f>SUM(C392:D392)</f>
        <v>1106149</v>
      </c>
      <c r="F392" s="25">
        <v>0</v>
      </c>
      <c r="G392" s="27">
        <v>1106149</v>
      </c>
      <c r="H392" s="27">
        <f>SUM(F392:G392)</f>
        <v>1106149</v>
      </c>
    </row>
    <row r="393" spans="1:10" ht="29.25" customHeight="1" x14ac:dyDescent="0.25">
      <c r="A393" s="3" t="s">
        <v>249</v>
      </c>
      <c r="B393" s="31" t="s">
        <v>223</v>
      </c>
      <c r="C393" s="28">
        <v>0</v>
      </c>
      <c r="D393" s="25">
        <v>3013940</v>
      </c>
      <c r="E393" s="25">
        <f t="shared" ref="E393:E402" si="90">SUM(C393:D393)</f>
        <v>3013940</v>
      </c>
      <c r="F393" s="28">
        <v>0</v>
      </c>
      <c r="G393" s="27">
        <v>3134499</v>
      </c>
      <c r="H393" s="27">
        <f t="shared" ref="H393:H402" si="91">SUM(F393:G393)</f>
        <v>3134499</v>
      </c>
    </row>
    <row r="394" spans="1:10" ht="53.25" customHeight="1" x14ac:dyDescent="0.25">
      <c r="A394" s="3" t="s">
        <v>252</v>
      </c>
      <c r="B394" s="31" t="s">
        <v>94</v>
      </c>
      <c r="C394" s="27">
        <v>0</v>
      </c>
      <c r="D394" s="27">
        <v>1881708.46</v>
      </c>
      <c r="E394" s="27">
        <f t="shared" ref="E394" si="92">SUM(C394:D394)</f>
        <v>1881708.46</v>
      </c>
      <c r="F394" s="27">
        <v>0</v>
      </c>
      <c r="G394" s="27">
        <v>1881708.46</v>
      </c>
      <c r="H394" s="27">
        <f t="shared" ref="H394" si="93">SUM(F394:G394)</f>
        <v>1881708.46</v>
      </c>
      <c r="I394" s="64"/>
      <c r="J394" s="64"/>
    </row>
    <row r="395" spans="1:10" ht="48.75" customHeight="1" x14ac:dyDescent="0.25">
      <c r="A395" s="3" t="s">
        <v>250</v>
      </c>
      <c r="B395" s="31" t="s">
        <v>94</v>
      </c>
      <c r="C395" s="27">
        <v>0</v>
      </c>
      <c r="D395" s="27">
        <v>1265642</v>
      </c>
      <c r="E395" s="27">
        <f t="shared" si="90"/>
        <v>1265642</v>
      </c>
      <c r="F395" s="27">
        <v>0</v>
      </c>
      <c r="G395" s="27">
        <v>1313668</v>
      </c>
      <c r="H395" s="27">
        <f t="shared" si="91"/>
        <v>1313668</v>
      </c>
    </row>
    <row r="396" spans="1:10" ht="55.5" customHeight="1" x14ac:dyDescent="0.25">
      <c r="A396" s="3" t="s">
        <v>253</v>
      </c>
      <c r="B396" s="31" t="s">
        <v>92</v>
      </c>
      <c r="C396" s="27">
        <v>0</v>
      </c>
      <c r="D396" s="27">
        <v>4940.07</v>
      </c>
      <c r="E396" s="27">
        <f t="shared" si="90"/>
        <v>4940.07</v>
      </c>
      <c r="F396" s="27">
        <v>0</v>
      </c>
      <c r="G396" s="27">
        <v>5137.68</v>
      </c>
      <c r="H396" s="27">
        <f t="shared" si="91"/>
        <v>5137.68</v>
      </c>
    </row>
    <row r="397" spans="1:10" ht="49.9" customHeight="1" x14ac:dyDescent="0.25">
      <c r="A397" s="3" t="s">
        <v>251</v>
      </c>
      <c r="B397" s="31" t="s">
        <v>95</v>
      </c>
      <c r="C397" s="27">
        <v>0</v>
      </c>
      <c r="D397" s="27">
        <v>3387.08</v>
      </c>
      <c r="E397" s="27">
        <f t="shared" si="90"/>
        <v>3387.08</v>
      </c>
      <c r="F397" s="27">
        <v>0</v>
      </c>
      <c r="G397" s="27">
        <v>3387.08</v>
      </c>
      <c r="H397" s="27">
        <f t="shared" si="91"/>
        <v>3387.08</v>
      </c>
    </row>
    <row r="398" spans="1:10" ht="36" customHeight="1" x14ac:dyDescent="0.25">
      <c r="A398" s="3" t="s">
        <v>262</v>
      </c>
      <c r="B398" s="31" t="s">
        <v>184</v>
      </c>
      <c r="C398" s="107">
        <v>0</v>
      </c>
      <c r="D398" s="27">
        <v>2705118</v>
      </c>
      <c r="E398" s="27">
        <f t="shared" ref="E398" si="94">SUM(C398:D398)</f>
        <v>2705118</v>
      </c>
      <c r="F398" s="107"/>
      <c r="G398" s="27">
        <v>2807019</v>
      </c>
      <c r="H398" s="27">
        <f t="shared" ref="H398" si="95">SUM(F398:G398)</f>
        <v>2807019</v>
      </c>
    </row>
    <row r="399" spans="1:10" ht="60.75" customHeight="1" x14ac:dyDescent="0.25">
      <c r="A399" s="3" t="s">
        <v>284</v>
      </c>
      <c r="B399" s="31" t="s">
        <v>231</v>
      </c>
      <c r="C399" s="27">
        <v>0</v>
      </c>
      <c r="D399" s="27">
        <v>596118</v>
      </c>
      <c r="E399" s="27">
        <f t="shared" si="90"/>
        <v>596118</v>
      </c>
      <c r="F399" s="27">
        <v>0</v>
      </c>
      <c r="G399" s="27">
        <v>618643</v>
      </c>
      <c r="H399" s="27">
        <f t="shared" si="91"/>
        <v>618643</v>
      </c>
    </row>
    <row r="400" spans="1:10" ht="28.5" hidden="1" customHeight="1" x14ac:dyDescent="0.25">
      <c r="A400" s="3" t="s">
        <v>285</v>
      </c>
      <c r="B400" s="31" t="s">
        <v>235</v>
      </c>
      <c r="C400" s="27">
        <v>0</v>
      </c>
      <c r="D400" s="27">
        <v>0</v>
      </c>
      <c r="E400" s="27">
        <f t="shared" si="90"/>
        <v>0</v>
      </c>
      <c r="F400" s="27">
        <v>0</v>
      </c>
      <c r="G400" s="27">
        <v>0</v>
      </c>
      <c r="H400" s="27">
        <f t="shared" si="91"/>
        <v>0</v>
      </c>
      <c r="I400" s="61"/>
      <c r="J400" s="61"/>
    </row>
    <row r="401" spans="1:13" ht="23.25" hidden="1" customHeight="1" x14ac:dyDescent="0.25">
      <c r="A401" s="3" t="s">
        <v>285</v>
      </c>
      <c r="B401" s="31" t="s">
        <v>286</v>
      </c>
      <c r="C401" s="27">
        <v>0</v>
      </c>
      <c r="D401" s="27">
        <v>0</v>
      </c>
      <c r="E401" s="27">
        <f t="shared" si="90"/>
        <v>0</v>
      </c>
      <c r="F401" s="27">
        <v>0</v>
      </c>
      <c r="G401" s="27">
        <v>0</v>
      </c>
      <c r="H401" s="27">
        <f t="shared" si="91"/>
        <v>0</v>
      </c>
      <c r="I401" s="61"/>
      <c r="J401" s="61"/>
    </row>
    <row r="402" spans="1:13" ht="30" customHeight="1" x14ac:dyDescent="0.25">
      <c r="A402" s="8" t="s">
        <v>389</v>
      </c>
      <c r="B402" s="31" t="s">
        <v>390</v>
      </c>
      <c r="C402" s="27">
        <v>100000</v>
      </c>
      <c r="D402" s="27"/>
      <c r="E402" s="27">
        <f t="shared" si="90"/>
        <v>100000</v>
      </c>
      <c r="F402" s="27">
        <v>100000</v>
      </c>
      <c r="G402" s="27"/>
      <c r="H402" s="27">
        <f t="shared" si="91"/>
        <v>100000</v>
      </c>
      <c r="I402" s="72"/>
      <c r="J402" s="72"/>
    </row>
    <row r="403" spans="1:13" ht="18.75" x14ac:dyDescent="0.3">
      <c r="A403" s="5" t="s">
        <v>97</v>
      </c>
      <c r="B403" s="31" t="s">
        <v>287</v>
      </c>
      <c r="C403" s="35">
        <f>SUM(C373+C374)</f>
        <v>471015500</v>
      </c>
      <c r="D403" s="35">
        <f t="shared" ref="D403:E403" si="96">SUM(D373:D374)</f>
        <v>424729416.69999993</v>
      </c>
      <c r="E403" s="35">
        <f t="shared" si="96"/>
        <v>895744916.70000005</v>
      </c>
      <c r="F403" s="35">
        <f>SUM(F373:F374)</f>
        <v>491944200</v>
      </c>
      <c r="G403" s="35">
        <f t="shared" ref="G403:H403" si="97">SUM(G373:G374)</f>
        <v>436685431.44</v>
      </c>
      <c r="H403" s="35">
        <f t="shared" si="97"/>
        <v>928629631.44000018</v>
      </c>
      <c r="I403" s="53"/>
      <c r="J403" s="53"/>
      <c r="K403">
        <f>SUM(K22:K401)</f>
        <v>0</v>
      </c>
      <c r="L403">
        <f>SUM(L22:L401)</f>
        <v>0</v>
      </c>
      <c r="M403">
        <f>SUM(M22:M401)</f>
        <v>0</v>
      </c>
    </row>
    <row r="404" spans="1:13" ht="25.5" hidden="1" x14ac:dyDescent="0.3">
      <c r="A404" s="8" t="s">
        <v>143</v>
      </c>
      <c r="B404" s="45"/>
    </row>
    <row r="405" spans="1:13" x14ac:dyDescent="0.25">
      <c r="B405" s="31"/>
      <c r="G405" s="142"/>
    </row>
    <row r="406" spans="1:13" x14ac:dyDescent="0.25">
      <c r="G406" s="142"/>
    </row>
  </sheetData>
  <mergeCells count="12">
    <mergeCell ref="A31:A32"/>
    <mergeCell ref="A10:A11"/>
    <mergeCell ref="B10:B11"/>
    <mergeCell ref="G1:H1"/>
    <mergeCell ref="G2:H2"/>
    <mergeCell ref="C9:E9"/>
    <mergeCell ref="F9:H9"/>
    <mergeCell ref="A8:H8"/>
    <mergeCell ref="G4:H4"/>
    <mergeCell ref="G6:H6"/>
    <mergeCell ref="A9:B9"/>
    <mergeCell ref="G5:H5"/>
  </mergeCells>
  <pageMargins left="0.23622047244094491" right="0.23622047244094491" top="0.15748031496062992" bottom="0.19685039370078741" header="0.31496062992125984" footer="0.31496062992125984"/>
  <pageSetup paperSize="9" scale="77" fitToWidth="17" fitToHeight="17" orientation="landscape" r:id="rId1"/>
  <rowBreaks count="4" manualBreakCount="4">
    <brk id="178" max="7" man="1"/>
    <brk id="208" max="7" man="1"/>
    <brk id="342" max="7" man="1"/>
    <brk id="38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2024-11-05T07:24:07Z</dcterms:modified>
</cp:coreProperties>
</file>