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9720" windowHeight="5340" activeTab="2"/>
  </bookViews>
  <sheets>
    <sheet name="Лист1" sheetId="1" r:id="rId1"/>
    <sheet name="Лист2" sheetId="2" r:id="rId2"/>
    <sheet name="Лист3" sheetId="3" r:id="rId3"/>
  </sheets>
  <definedNames>
    <definedName name="_xlfn.SINGLE" hidden="1">#NAME?</definedName>
    <definedName name="_xlnm.Print_Area" localSheetId="2">'Лист3'!$A$1:$M$1249</definedName>
  </definedNames>
  <calcPr fullCalcOnLoad="1"/>
</workbook>
</file>

<file path=xl/sharedStrings.xml><?xml version="1.0" encoding="utf-8"?>
<sst xmlns="http://schemas.openxmlformats.org/spreadsheetml/2006/main" count="4913" uniqueCount="1011">
  <si>
    <t>наименование</t>
  </si>
  <si>
    <t>код получателя</t>
  </si>
  <si>
    <t>Раздел, подраздел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</si>
  <si>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</si>
  <si>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</si>
  <si>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</si>
  <si>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</si>
  <si>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Межбюджетные трансферты</t>
  </si>
  <si>
    <t>ИТОГО РАСХОДОВ</t>
  </si>
  <si>
    <t>Администрация Яковлевского муниципального района</t>
  </si>
  <si>
    <t>Дума Яковлевского муниципального района</t>
  </si>
  <si>
    <t>Другие общегосударственные вопросы</t>
  </si>
  <si>
    <t>Другие вопросы в области жилищно-коммунального хозяйства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</si>
  <si>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</si>
  <si>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</si>
  <si>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</si>
  <si>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</si>
  <si>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</si>
  <si>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</si>
  <si>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Коммунальное хозяйство</t>
  </si>
  <si>
    <t>Муниципальное учреждение "Центр обеспечения и сопровождения образования"</t>
  </si>
  <si>
    <t>Дошкольное образование</t>
  </si>
  <si>
    <t>Общее образование</t>
  </si>
  <si>
    <t>Культура</t>
  </si>
  <si>
    <t>Периодическая печать и издательства</t>
  </si>
  <si>
    <t>0000</t>
  </si>
  <si>
    <t>0100</t>
  </si>
  <si>
    <t>0102</t>
  </si>
  <si>
    <t>000</t>
  </si>
  <si>
    <t>0104</t>
  </si>
  <si>
    <t>0500</t>
  </si>
  <si>
    <t>0502</t>
  </si>
  <si>
    <t>0700</t>
  </si>
  <si>
    <t>0709</t>
  </si>
  <si>
    <t>0800</t>
  </si>
  <si>
    <t>1000</t>
  </si>
  <si>
    <t>1001</t>
  </si>
  <si>
    <t>0702</t>
  </si>
  <si>
    <t>0103</t>
  </si>
  <si>
    <t>0106</t>
  </si>
  <si>
    <t>0801</t>
  </si>
  <si>
    <t>0804</t>
  </si>
  <si>
    <t>0701</t>
  </si>
  <si>
    <t>0707</t>
  </si>
  <si>
    <t>1100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</si>
  <si>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</si>
  <si>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</si>
  <si>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</si>
  <si>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</si>
  <si>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</si>
  <si>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</si>
  <si>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</si>
  <si>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</si>
  <si>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0400</t>
  </si>
  <si>
    <t>Национальная экономика</t>
  </si>
  <si>
    <t>0412</t>
  </si>
  <si>
    <t>1004</t>
  </si>
  <si>
    <t>Охрана семьи и детства</t>
  </si>
  <si>
    <t>Судебная система</t>
  </si>
  <si>
    <t>0105</t>
  </si>
  <si>
    <t>0111</t>
  </si>
  <si>
    <t>0113</t>
  </si>
  <si>
    <t>1401</t>
  </si>
  <si>
    <t>1400</t>
  </si>
  <si>
    <t>1102</t>
  </si>
  <si>
    <t>Массовый спорт</t>
  </si>
  <si>
    <t>Средства массовой информации</t>
  </si>
  <si>
    <t>1200</t>
  </si>
  <si>
    <t>Дотации на выравнивание бюджетной обеспеченности субъектов Российской Федерации и муниципальных образований</t>
  </si>
  <si>
    <t>1202</t>
  </si>
  <si>
    <t xml:space="preserve">Культура,   кинематография </t>
  </si>
  <si>
    <t>Другие вопросы в области культуры, кинематографии</t>
  </si>
  <si>
    <t>Резервный фонд администрации Яковлевского муниципального района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</si>
  <si>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</si>
  <si>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</si>
  <si>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</si>
  <si>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</si>
  <si>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Сельское хозяйство и рыболовство</t>
  </si>
  <si>
    <t>0405</t>
  </si>
  <si>
    <t>1003</t>
  </si>
  <si>
    <t>Социальное обеспечение население</t>
  </si>
  <si>
    <t>Социальное обеспечение населения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</si>
  <si>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</si>
  <si>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</si>
  <si>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</si>
  <si>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</si>
  <si>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</si>
  <si>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</si>
  <si>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Расходы на выплату персоналу государственных (муниципальных) органов</t>
  </si>
  <si>
    <t>Резервные средства</t>
  </si>
  <si>
    <t>870</t>
  </si>
  <si>
    <t>Закупка товаров, работ и услуг для государственных (муниципальных нужд)</t>
  </si>
  <si>
    <t>Иные закупки товаров, работ и услуг для обеспечения государственных (муниципальных) нужд</t>
  </si>
  <si>
    <t>200</t>
  </si>
  <si>
    <t>240</t>
  </si>
  <si>
    <t>Социальное обеспечение и иные выплаты населению</t>
  </si>
  <si>
    <t>300</t>
  </si>
  <si>
    <t>310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</si>
  <si>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</si>
  <si>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</si>
  <si>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</si>
  <si>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Иные межбюджетные ассигнования</t>
  </si>
  <si>
    <t>Уплата налогов сборов и иных платежей</t>
  </si>
  <si>
    <t>800</t>
  </si>
  <si>
    <t>850</t>
  </si>
  <si>
    <t>Дотации</t>
  </si>
  <si>
    <t>510</t>
  </si>
  <si>
    <t xml:space="preserve">Субсидии бюджетным учреждениям </t>
  </si>
  <si>
    <t>Мероприятия по оценке недвижимости, признании прав в отношении муниципального имущества</t>
  </si>
  <si>
    <t>Руководство и управление в сфере установленных функций органов местного самоуправления Яковлевского муниципального района</t>
  </si>
  <si>
    <t>Расходы на обеспечение деятельности (оказание услуг, выполнение работ) муниципальных учреждений</t>
  </si>
  <si>
    <t>Мероприятия по развитию сельского хозяйства в Яковлевском районе</t>
  </si>
  <si>
    <t>Создание условий для отдыха, оздоровления, занятости детей и подростков</t>
  </si>
  <si>
    <t>Обеспечение беспрепятственного доступа инвалидов к объектам социальной инфраструктуры и информации</t>
  </si>
  <si>
    <t>Проведение мероприятий для детей и молодежи</t>
  </si>
  <si>
    <t>Организация и проведение социально-значимых культурно-массовых мероприятий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</si>
  <si>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</si>
  <si>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</si>
  <si>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</si>
  <si>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Уплата налогов, сборов и иных платежей</t>
  </si>
  <si>
    <t>Организация и проведение мероприятий по развитию библиотечного дела, популяризации чтения</t>
  </si>
  <si>
    <t>Обеспечение запасами материальных средств</t>
  </si>
  <si>
    <t>Финансовая поддержка субъектов малого и среднего предпринимательства</t>
  </si>
  <si>
    <t>322</t>
  </si>
  <si>
    <t>Субсидии гражданам на приобретение жилья</t>
  </si>
  <si>
    <t>Мероприятия по социализации пожилых людей в обществе</t>
  </si>
  <si>
    <t>Финансовое управление администрации Яковлевского муниципального района</t>
  </si>
  <si>
    <t>Председатель Контрольно-счетной палаты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</si>
  <si>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</si>
  <si>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</si>
  <si>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</si>
  <si>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Жилищное хозяйство</t>
  </si>
  <si>
    <t>0501</t>
  </si>
  <si>
    <t>Содержание и модернизация коммунальной инфраструктуры</t>
  </si>
  <si>
    <t>Благоустройство</t>
  </si>
  <si>
    <t>Содержание территории Яковлевского муниципального района</t>
  </si>
  <si>
    <t>0503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</si>
  <si>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</si>
  <si>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830</t>
  </si>
  <si>
    <t>Исполнение судебных актов</t>
  </si>
  <si>
    <t>320</t>
  </si>
  <si>
    <t>Дотации на поддержку мер по обеспечению сбалансированности бюджетов поселений</t>
  </si>
  <si>
    <t>1402</t>
  </si>
  <si>
    <t>Иные дотации</t>
  </si>
  <si>
    <t>0000000000</t>
  </si>
  <si>
    <t>15 0 00 00000</t>
  </si>
  <si>
    <t>15 2 00 00000</t>
  </si>
  <si>
    <t>15 2 01 10030</t>
  </si>
  <si>
    <t>00 0 00 00000</t>
  </si>
  <si>
    <r>
      <t xml:space="preserve">15 2 02 </t>
    </r>
    <r>
      <rPr>
        <sz val="9"/>
        <color indexed="10"/>
        <rFont val="Times New Roman"/>
        <family val="1"/>
      </rPr>
      <t>60030</t>
    </r>
  </si>
  <si>
    <t>15 2 02 60030</t>
  </si>
  <si>
    <t>Непрограммные меропориятия</t>
  </si>
  <si>
    <t>99 0 00 00000</t>
  </si>
  <si>
    <t>99 9 00 00000</t>
  </si>
  <si>
    <t>99 9 99 00000</t>
  </si>
  <si>
    <r>
      <t xml:space="preserve">99 9 99 </t>
    </r>
    <r>
      <rPr>
        <sz val="9"/>
        <color indexed="10"/>
        <rFont val="Times New Roman"/>
        <family val="1"/>
      </rPr>
      <t>10030</t>
    </r>
  </si>
  <si>
    <t>99 9 99 10030</t>
  </si>
  <si>
    <t>99 9 99 51200</t>
  </si>
  <si>
    <t>Непрограммные мероприятия</t>
  </si>
  <si>
    <t>99 9 99 59300</t>
  </si>
  <si>
    <r>
      <t xml:space="preserve">99 9 99 </t>
    </r>
    <r>
      <rPr>
        <sz val="9"/>
        <color indexed="10"/>
        <rFont val="Times New Roman"/>
        <family val="1"/>
      </rPr>
      <t>93100</t>
    </r>
  </si>
  <si>
    <t>99 9 99 93100</t>
  </si>
  <si>
    <t>13 0 00 00000</t>
  </si>
  <si>
    <t>99 9 99 93040</t>
  </si>
  <si>
    <t>10 0 00 00000</t>
  </si>
  <si>
    <t>05 0 00 00000</t>
  </si>
  <si>
    <t>07 0 00 00000</t>
  </si>
  <si>
    <r>
      <t xml:space="preserve">99 9 99 </t>
    </r>
    <r>
      <rPr>
        <sz val="9"/>
        <color indexed="10"/>
        <rFont val="Times New Roman"/>
        <family val="1"/>
      </rPr>
      <t>93120</t>
    </r>
  </si>
  <si>
    <t>99 9 99 93120</t>
  </si>
  <si>
    <t>03 0 00 00000</t>
  </si>
  <si>
    <t>Социальные выплаты на обеспечение жильем граждан, проживающих в сельской местности</t>
  </si>
  <si>
    <t>13 1 01 80070</t>
  </si>
  <si>
    <t>11 0 00 00000</t>
  </si>
  <si>
    <r>
      <t xml:space="preserve">99 9 99 </t>
    </r>
    <r>
      <rPr>
        <sz val="9"/>
        <color indexed="10"/>
        <rFont val="Times New Roman"/>
        <family val="1"/>
      </rPr>
      <t>10040</t>
    </r>
  </si>
  <si>
    <t>99 9 99 10040</t>
  </si>
  <si>
    <r>
      <t xml:space="preserve">99 9 99 </t>
    </r>
    <r>
      <rPr>
        <sz val="9"/>
        <color indexed="10"/>
        <rFont val="Times New Roman"/>
        <family val="1"/>
      </rPr>
      <t>10050</t>
    </r>
  </si>
  <si>
    <t>99 9 99 10050</t>
  </si>
  <si>
    <t>99 9 99 10060</t>
  </si>
  <si>
    <t>02 0 00 00000</t>
  </si>
  <si>
    <t>02 1 00 00000</t>
  </si>
  <si>
    <r>
      <t xml:space="preserve">02 1 01 </t>
    </r>
    <r>
      <rPr>
        <sz val="9"/>
        <color indexed="10"/>
        <rFont val="Times New Roman"/>
        <family val="1"/>
      </rPr>
      <t>70010</t>
    </r>
  </si>
  <si>
    <t>02 1 01 70010</t>
  </si>
  <si>
    <r>
      <t xml:space="preserve">02 1 01 </t>
    </r>
    <r>
      <rPr>
        <sz val="9"/>
        <color indexed="10"/>
        <rFont val="Times New Roman"/>
        <family val="1"/>
      </rPr>
      <t>93070</t>
    </r>
  </si>
  <si>
    <t>02 1 01 93070</t>
  </si>
  <si>
    <t>06 0 00 00000</t>
  </si>
  <si>
    <t>02 2 00 00000</t>
  </si>
  <si>
    <t>02 2 01 70010</t>
  </si>
  <si>
    <r>
      <t xml:space="preserve">02 2 01 </t>
    </r>
    <r>
      <rPr>
        <sz val="9"/>
        <color indexed="10"/>
        <rFont val="Times New Roman"/>
        <family val="1"/>
      </rPr>
      <t>70010</t>
    </r>
  </si>
  <si>
    <r>
      <t xml:space="preserve">02 2 01 </t>
    </r>
    <r>
      <rPr>
        <sz val="9"/>
        <color indexed="10"/>
        <rFont val="Times New Roman"/>
        <family val="1"/>
      </rPr>
      <t>93060</t>
    </r>
  </si>
  <si>
    <t>02 2 01 93060</t>
  </si>
  <si>
    <t>02 3 00 00000</t>
  </si>
  <si>
    <r>
      <t xml:space="preserve">02 3 01 </t>
    </r>
    <r>
      <rPr>
        <sz val="9"/>
        <color indexed="10"/>
        <rFont val="Times New Roman"/>
        <family val="1"/>
      </rPr>
      <t>70010</t>
    </r>
  </si>
  <si>
    <t>02 3 01 70010</t>
  </si>
  <si>
    <r>
      <t xml:space="preserve">02 3 02 </t>
    </r>
    <r>
      <rPr>
        <sz val="9"/>
        <color indexed="10"/>
        <rFont val="Times New Roman"/>
        <family val="1"/>
      </rPr>
      <t>20070</t>
    </r>
  </si>
  <si>
    <t>02 3 02 20070</t>
  </si>
  <si>
    <r>
      <t xml:space="preserve">02 3 02 </t>
    </r>
    <r>
      <rPr>
        <sz val="9"/>
        <color indexed="10"/>
        <rFont val="Times New Roman"/>
        <family val="1"/>
      </rPr>
      <t>93080</t>
    </r>
  </si>
  <si>
    <t>02 3 02 93080</t>
  </si>
  <si>
    <t>03 3 00 00000</t>
  </si>
  <si>
    <t>04 0 00 00000</t>
  </si>
  <si>
    <t>04 1 00 00000</t>
  </si>
  <si>
    <r>
      <t xml:space="preserve">04 1 01 </t>
    </r>
    <r>
      <rPr>
        <sz val="9"/>
        <color indexed="10"/>
        <rFont val="Times New Roman"/>
        <family val="1"/>
      </rPr>
      <t>70010</t>
    </r>
  </si>
  <si>
    <t>04 1 01 70010</t>
  </si>
  <si>
    <t>14 0 00 00000</t>
  </si>
  <si>
    <r>
      <t xml:space="preserve">04 1 01 </t>
    </r>
    <r>
      <rPr>
        <sz val="9"/>
        <color indexed="10"/>
        <rFont val="Times New Roman"/>
        <family val="1"/>
      </rPr>
      <t>20090</t>
    </r>
  </si>
  <si>
    <t>04 1 01 20090</t>
  </si>
  <si>
    <t>04 2 00 00000</t>
  </si>
  <si>
    <t>04 2 01 70010</t>
  </si>
  <si>
    <r>
      <t xml:space="preserve">04 2 01 </t>
    </r>
    <r>
      <rPr>
        <sz val="9"/>
        <color indexed="10"/>
        <rFont val="Times New Roman"/>
        <family val="1"/>
      </rPr>
      <t>70010</t>
    </r>
  </si>
  <si>
    <t>04 3 00 00000</t>
  </si>
  <si>
    <t>08 0 00 00000</t>
  </si>
  <si>
    <t>Капитальный ремонт муниципальных учреждений</t>
  </si>
  <si>
    <t>03 2 00 00000</t>
  </si>
  <si>
    <t>04 3 02 20320</t>
  </si>
  <si>
    <t>Другие вопросы в области национальной экономики</t>
  </si>
  <si>
    <t>Расходы по обеспечению безопасности дорожного движения</t>
  </si>
  <si>
    <t>Социальные выплаты на обеспечение жильем молодых семей и молодых специалистов, проживаюжих в сельской местности</t>
  </si>
  <si>
    <t>600</t>
  </si>
  <si>
    <t>Предоставление субсидий бюджетным, автономным учреждениям и иным некоммерческим организациям</t>
  </si>
  <si>
    <t>02 2 02 40080</t>
  </si>
  <si>
    <t>Содержание и ремонт памятников и объектов культурного наследия</t>
  </si>
  <si>
    <t>99 9 99 20310</t>
  </si>
  <si>
    <r>
      <t xml:space="preserve">03 2 02 </t>
    </r>
    <r>
      <rPr>
        <sz val="9"/>
        <color indexed="10"/>
        <rFont val="Times New Roman"/>
        <family val="1"/>
      </rPr>
      <t>80050</t>
    </r>
  </si>
  <si>
    <t>03 2 02 80050</t>
  </si>
  <si>
    <r>
      <t xml:space="preserve">04 2 01 </t>
    </r>
    <r>
      <rPr>
        <sz val="9"/>
        <color indexed="10"/>
        <rFont val="Times New Roman"/>
        <family val="1"/>
      </rPr>
      <t>20230</t>
    </r>
  </si>
  <si>
    <t>04 2 01 20230</t>
  </si>
  <si>
    <t>15 1 01 R0645</t>
  </si>
  <si>
    <t>Поддержка муниципальных программ развития малого и среднего предпринимательства за счет средств краевого бюджета</t>
  </si>
  <si>
    <t>Социальные выплаты гражданам, кроме публичных нормативных социальных обязательств</t>
  </si>
  <si>
    <t>410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</si>
  <si>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</si>
  <si>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</si>
  <si>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</si>
  <si>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Государственная поддержка муниципальных учреждений культуры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</si>
  <si>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</si>
  <si>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04  1 01 51470</t>
  </si>
  <si>
    <t>04 1 01 51480</t>
  </si>
  <si>
    <t>Межбюджетные трансферты общего характера бюджетам бюджетной системы Российской Федерации</t>
  </si>
  <si>
    <t>Дополнительное образование детей</t>
  </si>
  <si>
    <t>0703</t>
  </si>
  <si>
    <t>Молодежная политика</t>
  </si>
  <si>
    <t>15 2 02 93110</t>
  </si>
  <si>
    <t>Обеспечение проведения выборов и референдумов</t>
  </si>
  <si>
    <t>Мероприятия непрограммных направлений органов местного самоуправления</t>
  </si>
  <si>
    <t>Проведение выборов в представительные органы муниципального образования</t>
  </si>
  <si>
    <t>Специальные расходы</t>
  </si>
  <si>
    <t>0107</t>
  </si>
  <si>
    <t>99 9 99 10080</t>
  </si>
  <si>
    <t>880</t>
  </si>
  <si>
    <t>Закупка товаров, работ и услуг для обеспечения государственных (муниципальных) нужд</t>
  </si>
  <si>
    <t>Подготовка проектов изменений документов территориального планирования и градостроительного зонирования поселений</t>
  </si>
  <si>
    <t xml:space="preserve">Содержание автомобильных дорог </t>
  </si>
  <si>
    <t>1300</t>
  </si>
  <si>
    <t>1301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</si>
  <si>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</si>
  <si>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</si>
  <si>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</si>
  <si>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</si>
  <si>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</si>
  <si>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Социальые выплаты гражданам, кроме публичных нормативных социальных выплат</t>
  </si>
  <si>
    <t>15 2 02 60040</t>
  </si>
  <si>
    <t>Муниципальная программа "Экономическое развитие и инновационная экономика Яковлевского муниципального района" на 2019-2025 годы</t>
  </si>
  <si>
    <t>Подпрограмма "Повышение эффективности управления муниципальными финансами в Яковлевском муниципальном районе" на 2019-2025 годы</t>
  </si>
  <si>
    <t>Муниципальная программа "Экономическое развитие и инновационная экономика Яковлевского муниципального района на 2019-2025 годы"</t>
  </si>
  <si>
    <r>
      <t xml:space="preserve">99 9 99 </t>
    </r>
    <r>
      <rPr>
        <sz val="9"/>
        <color indexed="10"/>
        <rFont val="Times New Roman"/>
        <family val="1"/>
      </rPr>
      <t>59300</t>
    </r>
  </si>
  <si>
    <t>Муниципальная программа "Обеспечение качественными услугами жилищно-коммунального хозяйства населения Яковлевского муниципального района" на 2019-2025 годы</t>
  </si>
  <si>
    <t>Разработка проектов сноса аварийных многоквартирных домов</t>
  </si>
  <si>
    <t>16 0 00 00000</t>
  </si>
  <si>
    <t>Развитие юнармейского движения</t>
  </si>
  <si>
    <t>Муниципальная программа "Социальная поддержка населения Яковлевского муниципального района" на 2019-2025 годы</t>
  </si>
  <si>
    <r>
      <t xml:space="preserve">11 0 02 </t>
    </r>
    <r>
      <rPr>
        <sz val="9"/>
        <color indexed="10"/>
        <rFont val="Times New Roman"/>
        <family val="1"/>
      </rPr>
      <t>70010</t>
    </r>
  </si>
  <si>
    <t>11 0 02 70010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</si>
  <si>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района" на 2019-2025 годы</t>
  </si>
  <si>
    <t>Подпрограмма "Пожарная безопасность" на 2019 - 2025 годы</t>
  </si>
  <si>
    <t>Подпрограмма "Сохранение и развитие библиотечно-информационного дела в Яковлевском муниципальном районе" на 2019-2025 годы</t>
  </si>
  <si>
    <t>Мероприятия по разработке проекта зон охраны объекта культурного наследия и историко-культурной экспертизы проекта</t>
  </si>
  <si>
    <t>04 3 02 20560</t>
  </si>
  <si>
    <t>Муниципальная программа "Социальная поддержка населения Яковлевского муниципального района" на 2019 - 2025 годы</t>
  </si>
  <si>
    <t xml:space="preserve">Капитальный ремонт и ремонт автомобильных дорог общего пользования населенных пунктов </t>
  </si>
  <si>
    <t xml:space="preserve">Проектирование и строительство подъездных автомобильных дорог, подъездов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 </t>
  </si>
  <si>
    <t xml:space="preserve">Приобретение дорожной техники, оборудования (приборов и устройств) необходимых для выполнения нормативных предписаний по содержанию и ремонту автомобильных дорог и искусственных сооружений на них </t>
  </si>
  <si>
    <t>10 0 01 20360</t>
  </si>
  <si>
    <t>10 0 03 40050</t>
  </si>
  <si>
    <t>10 0 02 20300</t>
  </si>
  <si>
    <t>10 0 04 20370</t>
  </si>
  <si>
    <t>10 0 05 20380</t>
  </si>
  <si>
    <t>05 0 02 20280</t>
  </si>
  <si>
    <t>08 0 01 20150</t>
  </si>
  <si>
    <r>
      <t xml:space="preserve">02 0 01 </t>
    </r>
    <r>
      <rPr>
        <sz val="9"/>
        <color indexed="10"/>
        <rFont val="Times New Roman"/>
        <family val="1"/>
      </rPr>
      <t>70010</t>
    </r>
  </si>
  <si>
    <t>02 0 01 70010</t>
  </si>
  <si>
    <t>06 1 00 00000</t>
  </si>
  <si>
    <t>06 1 01 70040</t>
  </si>
  <si>
    <r>
      <t xml:space="preserve">04 0 01 </t>
    </r>
    <r>
      <rPr>
        <sz val="9"/>
        <color indexed="10"/>
        <rFont val="Times New Roman"/>
        <family val="1"/>
      </rPr>
      <t>70010</t>
    </r>
  </si>
  <si>
    <t>04 0 01 70010</t>
  </si>
  <si>
    <t>06 0 01 20110</t>
  </si>
  <si>
    <t>11 0 01 00000</t>
  </si>
  <si>
    <r>
      <t xml:space="preserve">99 9 99 </t>
    </r>
    <r>
      <rPr>
        <sz val="9"/>
        <color indexed="10"/>
        <rFont val="Times New Roman"/>
        <family val="1"/>
      </rPr>
      <t>93130</t>
    </r>
  </si>
  <si>
    <t>99 9 99 93130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</si>
  <si>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</si>
  <si>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r>
      <t xml:space="preserve">02 2 01 </t>
    </r>
    <r>
      <rPr>
        <sz val="9"/>
        <color indexed="10"/>
        <rFont val="Times New Roman"/>
        <family val="1"/>
      </rPr>
      <t>93150</t>
    </r>
  </si>
  <si>
    <t>02 2 01 93150</t>
  </si>
  <si>
    <t>Расходы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</si>
  <si>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02 2 01 50970</t>
  </si>
  <si>
    <t>Резервный фонд Администрации Яковлевского муниципального района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</si>
  <si>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</si>
  <si>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02 1 01 92020</t>
  </si>
  <si>
    <r>
      <t xml:space="preserve">02 1 01 </t>
    </r>
    <r>
      <rPr>
        <sz val="9"/>
        <color indexed="10"/>
        <rFont val="Times New Roman"/>
        <family val="1"/>
      </rPr>
      <t>92020</t>
    </r>
  </si>
  <si>
    <t>350</t>
  </si>
  <si>
    <t>Премии и гранты</t>
  </si>
  <si>
    <t>Социальное обеспечение и  иные выплаты населению</t>
  </si>
  <si>
    <t>Резервный фонд Администрации Приморского края по ликвидации чрезвычайных ситуаций природного и техногенного характера</t>
  </si>
  <si>
    <t>99 9 99 23800</t>
  </si>
  <si>
    <t>Расходы на капитальный ремонт зданий муниципальных общеобразовательных учреждений</t>
  </si>
  <si>
    <t>02 2 01 S2340</t>
  </si>
  <si>
    <t>Расходы на капитальный ремонт зданий и благоустройство территорий дошкольных учреждений</t>
  </si>
  <si>
    <t>02 1 01 S2020</t>
  </si>
  <si>
    <t>03 2 01 00000</t>
  </si>
  <si>
    <t>03 1 01 20080</t>
  </si>
  <si>
    <t>03 1 00 00000</t>
  </si>
  <si>
    <t xml:space="preserve">Обеспечение граждан твердым топливом </t>
  </si>
  <si>
    <t>Расходы на комплектование книжных фондов и обеспечение информационно-техническим оборудованием библиотек</t>
  </si>
  <si>
    <t>04 2 01 S2540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</si>
  <si>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 малоэтажного строительства за счет средств краевого бюджета</t>
  </si>
  <si>
    <t>16 0 F3 67484</t>
  </si>
  <si>
    <t>Мероприятия по сносу аварийных многоквартирных жилых домов</t>
  </si>
  <si>
    <t>99 9 99 93160</t>
  </si>
  <si>
    <t>Публичные нормативные социальные выплатиы гражданам</t>
  </si>
  <si>
    <t>03 0 02 52600</t>
  </si>
  <si>
    <t>Обучение по программе переподготовки в области информационной безопасности</t>
  </si>
  <si>
    <t>Обеспечение компьютерной и оргтехникой</t>
  </si>
  <si>
    <t>11 0 03 20600</t>
  </si>
  <si>
    <t>11 0 04 20610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</si>
  <si>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</si>
  <si>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02 0 Е2 54910</t>
  </si>
  <si>
    <t>Предоставление субсидий бюджетным, автономным учреждениям ииным некоммерческим организациям</t>
  </si>
  <si>
    <t>Организация обеспечения услуг по погребению граждан в соответствии с Федеральным законом № 8-ФЗ "О погребении и похоронном деле"</t>
  </si>
  <si>
    <t>99 9 99 20590</t>
  </si>
  <si>
    <t>Приобретение программного продукта для ведения единой электронной картографической основы</t>
  </si>
  <si>
    <t>15 0 03 20620</t>
  </si>
  <si>
    <r>
      <t xml:space="preserve">15 0 03 </t>
    </r>
    <r>
      <rPr>
        <sz val="9"/>
        <color indexed="10"/>
        <rFont val="Times New Roman"/>
        <family val="1"/>
      </rPr>
      <t>20620</t>
    </r>
  </si>
  <si>
    <t>Социальные выплаты гражданам, кроме публичных нормативных социальных выплат</t>
  </si>
  <si>
    <t>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</si>
  <si>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</si>
  <si>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16 0 F3 67483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</si>
  <si>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</si>
  <si>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Капитальный ремонт и ремонт автомобильных дорог общего пользования населенных пунктов</t>
  </si>
  <si>
    <t>Строительство физкультурно-спортивного комплекса в с. Новосысоевка, в том числе закупка, монтаж спортивно-технологического оборудования, разработка проектно-сметной документации</t>
  </si>
  <si>
    <t>Создание малых спортивных площадок, монтируемых на открытых площадках или в закрытых помещениях, на которых можно проводить тестирование населения в соответствии со Всероссийским физкультурно-спортивным комплексом "Готов к труду и обороне" (ГТО)</t>
  </si>
  <si>
    <t>Поощрение полонтеров (добровольцев) в сфере культуры за активную деятельность</t>
  </si>
  <si>
    <t>04 1 01 20720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</si>
  <si>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районе" на 2020-2025 годы</t>
  </si>
  <si>
    <t>03 4 00 00000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</si>
  <si>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</si>
  <si>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r>
      <t xml:space="preserve">99 9 99 </t>
    </r>
    <r>
      <rPr>
        <sz val="9"/>
        <color indexed="10"/>
        <rFont val="Times New Roman"/>
        <family val="1"/>
      </rPr>
      <t>5930F</t>
    </r>
  </si>
  <si>
    <t>99 9 99 5930F</t>
  </si>
  <si>
    <t>03 4 01 M0820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</si>
  <si>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</si>
  <si>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r>
      <t xml:space="preserve">02 2 01 </t>
    </r>
    <r>
      <rPr>
        <sz val="9"/>
        <color indexed="10"/>
        <rFont val="Times New Roman"/>
        <family val="1"/>
      </rPr>
      <t>53030</t>
    </r>
  </si>
  <si>
    <t>02 2 01 53030</t>
  </si>
  <si>
    <t>Национальная безопасность и правоохранительная деятельность</t>
  </si>
  <si>
    <t>0300</t>
  </si>
  <si>
    <t>Внесение сведений о границах территориальных зон и населенных пунктов в ЕГРН</t>
  </si>
  <si>
    <t>Муниципальная программа "Укрепление общественного здоровья населения Яковлевского муниципального района" на 2020 - 2024 годы</t>
  </si>
  <si>
    <t>17 0 00 00000</t>
  </si>
  <si>
    <t>Мотивирование граждан к ведению здорового образа жизни посредством проведения информационно-коммуникационных кампаний, конкурсов</t>
  </si>
  <si>
    <t>17 0 01 20740</t>
  </si>
  <si>
    <t>17 0 02 20750</t>
  </si>
  <si>
    <t>Проведение профилактических мероприятий по реализации Федерального закона от 23 февраля 2013 года № 15 "Об охране здоровья граждан от воздействия окружающего табачного дыма и последствий потребления табака", в том числе по выявлению и пресечению правонарушений, связанных с продажей табачной продукции</t>
  </si>
  <si>
    <t>Организация и проведение тематических циклов семинаров-совещаний для работников учреждений образования, культуры, молодежных организаций, учреждений соцальной защиты по вопросам формирования здорового образа жизни, профилактики алкоголизации и наркотизации населения, погубного табакокурения</t>
  </si>
  <si>
    <t>17 0 03 20760</t>
  </si>
  <si>
    <t>рублей</t>
  </si>
  <si>
    <t>Сумма</t>
  </si>
  <si>
    <r>
      <t xml:space="preserve">99 9 99 </t>
    </r>
    <r>
      <rPr>
        <sz val="9"/>
        <color indexed="10"/>
        <rFont val="Times New Roman"/>
        <family val="1"/>
      </rPr>
      <t>93000</t>
    </r>
  </si>
  <si>
    <t>99 9 99 93000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</si>
  <si>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из краевого бюджета</t>
  </si>
  <si>
    <r>
      <t xml:space="preserve">03 0 02 </t>
    </r>
    <r>
      <rPr>
        <sz val="9"/>
        <color indexed="10"/>
        <rFont val="Times New Roman"/>
        <family val="1"/>
      </rPr>
      <t>52600</t>
    </r>
  </si>
  <si>
    <r>
      <t xml:space="preserve">02 2 01 </t>
    </r>
    <r>
      <rPr>
        <sz val="9"/>
        <color indexed="10"/>
        <rFont val="Times New Roman"/>
        <family val="1"/>
      </rPr>
      <t>S2340</t>
    </r>
  </si>
  <si>
    <t>04 1 01 92480</t>
  </si>
  <si>
    <t>Расходы на проведение Всероссийской переписи населения 2020 года</t>
  </si>
  <si>
    <t>99 9 99 54690</t>
  </si>
  <si>
    <r>
      <t xml:space="preserve">99 9 99 </t>
    </r>
    <r>
      <rPr>
        <sz val="9"/>
        <color indexed="10"/>
        <rFont val="Times New Roman"/>
        <family val="1"/>
      </rPr>
      <t>54690</t>
    </r>
  </si>
  <si>
    <t xml:space="preserve">000 </t>
  </si>
  <si>
    <t>04 1 01 S2480</t>
  </si>
  <si>
    <r>
      <t xml:space="preserve">04 1 01 </t>
    </r>
    <r>
      <rPr>
        <sz val="9"/>
        <color indexed="10"/>
        <rFont val="Times New Roman"/>
        <family val="1"/>
      </rPr>
      <t>92480</t>
    </r>
  </si>
  <si>
    <r>
      <t xml:space="preserve">04 1 01 </t>
    </r>
    <r>
      <rPr>
        <sz val="9"/>
        <color indexed="10"/>
        <rFont val="Times New Roman"/>
        <family val="1"/>
      </rPr>
      <t>S2480</t>
    </r>
  </si>
  <si>
    <t>Мероприятия по переселению граждан из аварийного жилижного фонла</t>
  </si>
  <si>
    <r>
      <t xml:space="preserve">02 2 01 </t>
    </r>
    <r>
      <rPr>
        <sz val="9"/>
        <color indexed="10"/>
        <rFont val="Times New Roman"/>
        <family val="1"/>
      </rPr>
      <t>92340</t>
    </r>
  </si>
  <si>
    <t>02 2 01 92340</t>
  </si>
  <si>
    <t>Обслуживание государственного (муниципального) внутреннего долга</t>
  </si>
  <si>
    <r>
      <t xml:space="preserve">04 3 02 </t>
    </r>
    <r>
      <rPr>
        <sz val="9"/>
        <color indexed="10"/>
        <rFont val="Times New Roman"/>
        <family val="1"/>
      </rPr>
      <t>20320</t>
    </r>
  </si>
  <si>
    <t>Расходы на реализацию проектов инициативного бюджетирования по направлению "Твой проект"</t>
  </si>
  <si>
    <t>Расходы бюджетов муниципальных образований на реализацию проектов инициативного бюджетирования по направлению "Твой проект"</t>
  </si>
  <si>
    <r>
      <t xml:space="preserve">04 3 02 </t>
    </r>
    <r>
      <rPr>
        <sz val="9"/>
        <color indexed="10"/>
        <rFont val="Times New Roman"/>
        <family val="1"/>
      </rPr>
      <t>92360</t>
    </r>
  </si>
  <si>
    <t>04 3 02 92360</t>
  </si>
  <si>
    <r>
      <t xml:space="preserve">04 3 02 </t>
    </r>
    <r>
      <rPr>
        <sz val="9"/>
        <color indexed="10"/>
        <rFont val="Times New Roman"/>
        <family val="1"/>
      </rPr>
      <t>S2360</t>
    </r>
  </si>
  <si>
    <t>04 3 02 S2360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</si>
  <si>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</si>
  <si>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</si>
  <si>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издания социальной рекламной продукции (памятки, листовки, буклеты, брошюры, рекламные щиты, рекламные пилоны, баннеры) в сфере противодействия коррупции. Размещение ее в официальных средствах массовой информации, а также в муниципальных организациях</t>
  </si>
  <si>
    <t>Строительство (ремонт, реконструкция) спортивных сооружений</t>
  </si>
  <si>
    <r>
      <t xml:space="preserve">08 0 01 </t>
    </r>
    <r>
      <rPr>
        <sz val="9"/>
        <color indexed="10"/>
        <rFont val="Times New Roman"/>
        <family val="1"/>
      </rPr>
      <t>40120</t>
    </r>
  </si>
  <si>
    <t>08 0 01 40120</t>
  </si>
  <si>
    <t>02 0 Е1 93140</t>
  </si>
  <si>
    <r>
      <t xml:space="preserve">02 0 Е1 </t>
    </r>
    <r>
      <rPr>
        <sz val="9"/>
        <color indexed="10"/>
        <rFont val="Times New Roman"/>
        <family val="1"/>
      </rPr>
      <t>93140</t>
    </r>
  </si>
  <si>
    <t>99 9 99 93180</t>
  </si>
  <si>
    <t>2024 год</t>
  </si>
  <si>
    <r>
      <t xml:space="preserve">99 9 99 </t>
    </r>
    <r>
      <rPr>
        <sz val="9"/>
        <color indexed="10"/>
        <rFont val="Times New Roman"/>
        <family val="1"/>
      </rPr>
      <t>93180</t>
    </r>
  </si>
  <si>
    <t>Муниципальная программа "Развитие сельского хозяйства в Яковлевском муниципальном районе" на 2019 - 2025 годы</t>
  </si>
  <si>
    <t>Ремонт асфальтобетонного покрытия пер. Набережный, 14, с.Варфоломеевка (от а/д ул. Завитая до МБДОУ)</t>
  </si>
  <si>
    <t>Ремонт асфальтобетонного покрытия ул. Советская, 69, с. Яковлевка (подъезд к СОШ с. Яковлевка от ул. Советская)</t>
  </si>
  <si>
    <r>
      <t xml:space="preserve">13 2 02 </t>
    </r>
    <r>
      <rPr>
        <sz val="9"/>
        <color indexed="10"/>
        <rFont val="Times New Roman"/>
        <family val="1"/>
      </rPr>
      <t>21020</t>
    </r>
  </si>
  <si>
    <t>13 2 02 21020</t>
  </si>
  <si>
    <r>
      <t xml:space="preserve">13 2 02 </t>
    </r>
    <r>
      <rPr>
        <sz val="9"/>
        <color indexed="10"/>
        <rFont val="Times New Roman"/>
        <family val="1"/>
      </rPr>
      <t>21030</t>
    </r>
  </si>
  <si>
    <t>13 2 02 21030</t>
  </si>
  <si>
    <t>Финансовая поддержка субъектам социального предпринимательства</t>
  </si>
  <si>
    <t>Организация работы "Поезда здоровья" на территории Яковлевского муниципального района</t>
  </si>
  <si>
    <r>
      <t xml:space="preserve">17 0 04 </t>
    </r>
    <r>
      <rPr>
        <sz val="9"/>
        <color indexed="10"/>
        <rFont val="Times New Roman"/>
        <family val="1"/>
      </rPr>
      <t>21010</t>
    </r>
  </si>
  <si>
    <t>17 0 04 21010</t>
  </si>
  <si>
    <t>Осуществление полномочий по составлению (изменению) списков кандидатов в присяжные заседатели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</si>
  <si>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</si>
  <si>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Единая субвенция бюджетам муниципальных образований Приморского края</t>
  </si>
  <si>
    <t>Осуществление органами местного самоуправления отдельных государственных полномочий  по государственному управлению охраной труда</t>
  </si>
  <si>
    <t>Реализация государственных полномочий в сфере транспортного обслуживания по муниципальным маршрутам в границах муниципальных образований</t>
  </si>
  <si>
    <t>Осуществление органами местного самоуправления полномочий Российской Федерации на государственную регистрацию актов гражданского состояния за счет средств краевого бюджета</t>
  </si>
  <si>
    <r>
      <t xml:space="preserve">99 9 99 </t>
    </r>
    <r>
      <rPr>
        <sz val="9"/>
        <color indexed="10"/>
        <rFont val="Times New Roman"/>
        <family val="1"/>
      </rPr>
      <t>93040</t>
    </r>
  </si>
  <si>
    <t>Реализация государственных полномочий по организации мероприятий при осуществлении деятельности по обращениию с животными без владельцев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</si>
  <si>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</si>
  <si>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</si>
  <si>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Капитальный ремонт зданий муниципальных общеобразовательных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</si>
  <si>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Приморского края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</si>
  <si>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</si>
  <si>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2 01 R3040</t>
  </si>
  <si>
    <r>
      <t xml:space="preserve">02 2 01 </t>
    </r>
    <r>
      <rPr>
        <sz val="9"/>
        <color indexed="10"/>
        <rFont val="Times New Roman"/>
        <family val="1"/>
      </rPr>
      <t>R3040</t>
    </r>
  </si>
  <si>
    <t>Обеспечение бесплатным питанием детей, обучающихся в муниципальных образовательных организациях Приморского края</t>
  </si>
  <si>
    <t>Приобретение музыкальных инструментов и художественного инвентаря для учреждений дополнительного образования в сфере культуры</t>
  </si>
  <si>
    <t>Обеспечение оздоровления и отдыха детей Приморского края (за исключением организации отдыха детей в каникулярное время)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</si>
  <si>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</si>
  <si>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Осуществление государственных полномочий органов опеки и попечительства в отношении несовершеннолетних</t>
  </si>
  <si>
    <r>
      <t xml:space="preserve">99 9 99 </t>
    </r>
    <r>
      <rPr>
        <sz val="9"/>
        <color indexed="10"/>
        <rFont val="Times New Roman"/>
        <family val="1"/>
      </rPr>
      <t>93160</t>
    </r>
  </si>
  <si>
    <t>Комплектование книжных фондов и обеспечение информационно-техническим оборудованием библиотек</t>
  </si>
  <si>
    <t>Меры социальной поддержки педагогических работников муниципальных образовательных организаций Приморского края</t>
  </si>
  <si>
    <t>Выплата компенсации части платы, взимаемой с родителей (законных представителей) за присмотр и уход за детьми. осваивающими образовательные программы дошкольного образований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</si>
  <si>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</si>
  <si>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жилых помещений детям-сиротам и детям, оставшимся без попечения родителей, лицам из их числа по договорам найма специалицированных жилых помещений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</si>
  <si>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</si>
  <si>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Реализация мероприятий по обеспечению жильем молодых семей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</si>
  <si>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</si>
  <si>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Подготовка проектов межевания земельных участков и на проведение кадастровых работ</t>
  </si>
  <si>
    <t>Муниципальная программа "Профилактика правонарушений на территории Яковлевского муниципального района" на 2021 - 2025 годы</t>
  </si>
  <si>
    <t>18 0 00 00000</t>
  </si>
  <si>
    <t>15 2 04 10030</t>
  </si>
  <si>
    <t>Подпрограмма "Повышение эффективности управления муниципальными финансами в Яковлевском муниципальном районе" на 2019 - 2025 годы</t>
  </si>
  <si>
    <r>
      <t xml:space="preserve">15 2 04 </t>
    </r>
    <r>
      <rPr>
        <sz val="9"/>
        <color indexed="10"/>
        <rFont val="Times New Roman"/>
        <family val="1"/>
      </rPr>
      <t>10030</t>
    </r>
  </si>
  <si>
    <t>Изготовление (приобретение), распространение наглядно-агитационной продукции (листовки, буклеты, памятки и т.д.) по привлечению жителей Яковлевского муниципального района к охране общественного порядка</t>
  </si>
  <si>
    <t>Организация и проведения Всероссийского дня правовой помощи детям</t>
  </si>
  <si>
    <t>Создание условий для межведомственного взаимодействия по повышению уровня обеспечения общественной безопасности и  безопасности граждан, в том числе охраны жизни, здоровья, личной безопасности и правопорядка на территории Яковлевского муниципального района с ОП № 12 (дислокация с. Яковлевка) МО МВД России "Арсеньевский"</t>
  </si>
  <si>
    <t>Изготовление (приобретение), рапространение наглядно-агитационной продукции по профилактике правонарушений среди несовершеннолетних</t>
  </si>
  <si>
    <t>Обеспечение проведения лекционных мероприятий по профилактике правонарушений среди несовершеннолетних для учащихся общеобразовательных организаций, их родителей, а также специалистов, работающих с несовершеннолетними с привлечением сотрудников МО МВД России "Арсеньевский"</t>
  </si>
  <si>
    <t>Проведение межведомственных рейдовых мероприятий для осуществления профилактической работы с несовершеннолетними и семьями, состоящими на учете в комиссии по делам несовершеннолетних и защите их прав Яковлевского муниципального района, с подопечными и опекаемыми семьями, в том числе транспортные расходы</t>
  </si>
  <si>
    <t>Проведение межведомственных рейдовых мероприятий по местам концентрации несовершеннолетних и по месту их жительства  в вечернее и ночное время, в том числе транспортные расходы</t>
  </si>
  <si>
    <t>Изготовление (приобретение) наглядно-агитационной продукции по противодействию идеологии терроризма и экстремизма</t>
  </si>
  <si>
    <t>Изготовление (приобретение) экопировки народного дружинника</t>
  </si>
  <si>
    <r>
      <t xml:space="preserve">18 0 02 </t>
    </r>
    <r>
      <rPr>
        <sz val="9"/>
        <color indexed="10"/>
        <rFont val="Times New Roman"/>
        <family val="1"/>
      </rPr>
      <t>20900</t>
    </r>
  </si>
  <si>
    <t>18 0 02 20900</t>
  </si>
  <si>
    <r>
      <t xml:space="preserve">18 0 02 </t>
    </r>
    <r>
      <rPr>
        <sz val="9"/>
        <color indexed="10"/>
        <rFont val="Times New Roman"/>
        <family val="1"/>
      </rPr>
      <t>20920</t>
    </r>
  </si>
  <si>
    <t>18 0 02 20920</t>
  </si>
  <si>
    <t>Мероприятия по профилактике правонарушений и борьба с преступностью в молодежной среде</t>
  </si>
  <si>
    <t>Мероприятия по профилактике экстремизма и терроризма в молодежной среде</t>
  </si>
  <si>
    <t>Мероприятия по противодействию распространения наркотиков в молодежной среде</t>
  </si>
  <si>
    <t>Организация и проведение межведомственных рейдовых мероприятий по обследованию и уничтожению наркосодержащих растений на территории Яковлевского муниципального района с участием сострудников МО МВД России "Арсеньевский"</t>
  </si>
  <si>
    <r>
      <t xml:space="preserve">18 0 05 </t>
    </r>
    <r>
      <rPr>
        <sz val="9"/>
        <color indexed="10"/>
        <rFont val="Times New Roman"/>
        <family val="1"/>
      </rPr>
      <t>21000</t>
    </r>
  </si>
  <si>
    <t>18 0 05 21000</t>
  </si>
  <si>
    <t>Организация и проведение ежегодных районных: фестивалей, месячников, детских и юношеских конкурсов рисунков, плакатов, видеороликов</t>
  </si>
  <si>
    <t>Мероприятия по укреплению общественной безопасности в учреждениях дошкольного образования</t>
  </si>
  <si>
    <t>Мероприятия по профилактике экстремизма и терроризма в учреждениях дошкольного образования</t>
  </si>
  <si>
    <t>Мероприятия по укреплению общественной безопасностив учреждениях начального общего, основного общего и среднего  образования</t>
  </si>
  <si>
    <t>Мероприятия по профилактике экстремизма и терроризма в учреждениях начального общего, основного общего и среднего образования</t>
  </si>
  <si>
    <t>Установка наружного и внутреннего видеонаблюдения (камеры видеонаблюдения и приобретение оборудования для подключения)</t>
  </si>
  <si>
    <r>
      <t xml:space="preserve">18 0 03 </t>
    </r>
    <r>
      <rPr>
        <sz val="9"/>
        <color indexed="10"/>
        <rFont val="Times New Roman"/>
        <family val="1"/>
      </rPr>
      <t>20950</t>
    </r>
  </si>
  <si>
    <t>18 0 03 20950</t>
  </si>
  <si>
    <t>Установка наружного освещения (прожекторы, блоки управления и приобретение оборудования для подключения)</t>
  </si>
  <si>
    <t>99 9 99 R5990</t>
  </si>
  <si>
    <r>
      <t xml:space="preserve">99 9 99 </t>
    </r>
    <r>
      <rPr>
        <sz val="9"/>
        <color indexed="10"/>
        <rFont val="Times New Roman"/>
        <family val="1"/>
      </rPr>
      <t>R5990</t>
    </r>
  </si>
  <si>
    <t>99 9 99 S5990</t>
  </si>
  <si>
    <r>
      <t xml:space="preserve">99 9 99 </t>
    </r>
    <r>
      <rPr>
        <sz val="9"/>
        <color indexed="10"/>
        <rFont val="Times New Roman"/>
        <family val="1"/>
      </rPr>
      <t>S5990</t>
    </r>
  </si>
  <si>
    <t>Реализация проектов инициаативного бюджетирования по направлению "Твой проект"</t>
  </si>
  <si>
    <t>02 1 01 92360</t>
  </si>
  <si>
    <t>02 1 01 S2360</t>
  </si>
  <si>
    <r>
      <t xml:space="preserve">02 1 01 </t>
    </r>
    <r>
      <rPr>
        <sz val="9"/>
        <color indexed="10"/>
        <rFont val="Times New Roman"/>
        <family val="1"/>
      </rPr>
      <t>92360</t>
    </r>
  </si>
  <si>
    <r>
      <t xml:space="preserve">02 1 01 </t>
    </r>
    <r>
      <rPr>
        <sz val="9"/>
        <color indexed="10"/>
        <rFont val="Times New Roman"/>
        <family val="1"/>
      </rPr>
      <t>S2360</t>
    </r>
  </si>
  <si>
    <t>0408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</si>
  <si>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</si>
  <si>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</si>
  <si>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федеральной целевой программы "Увековечение памяти погибших при защите Отечества на 2019-2024 годы"</t>
  </si>
  <si>
    <t>04 3 02 S2990</t>
  </si>
  <si>
    <r>
      <t xml:space="preserve">04 3 02 </t>
    </r>
    <r>
      <rPr>
        <sz val="9"/>
        <color indexed="10"/>
        <rFont val="Times New Roman"/>
        <family val="1"/>
      </rPr>
      <t>S2990</t>
    </r>
  </si>
  <si>
    <t>Обеспечение персонифицированного финансирования</t>
  </si>
  <si>
    <t>02 3 01 21160</t>
  </si>
  <si>
    <t>Обследование мест дислокации животных без владельцев на территории Яковлевского района</t>
  </si>
  <si>
    <t>99 9 99 21110</t>
  </si>
  <si>
    <r>
      <t xml:space="preserve">99 9 99 </t>
    </r>
    <r>
      <rPr>
        <sz val="9"/>
        <color indexed="10"/>
        <rFont val="Times New Roman"/>
        <family val="1"/>
      </rPr>
      <t>21110</t>
    </r>
  </si>
  <si>
    <t>Проведение мероприятий по обеспечению пожарной безопасности в населенных пунктах</t>
  </si>
  <si>
    <r>
      <t xml:space="preserve">10 0 06 </t>
    </r>
    <r>
      <rPr>
        <sz val="9"/>
        <color indexed="10"/>
        <rFont val="Times New Roman"/>
        <family val="1"/>
      </rPr>
      <t>21170</t>
    </r>
  </si>
  <si>
    <t>10 0 06 21170</t>
  </si>
  <si>
    <t>Ремонт, реконструкция спортивных залов</t>
  </si>
  <si>
    <t>Приложение 5 к решению Думы</t>
  </si>
  <si>
    <t>Проведение комплексных кадастровых работ</t>
  </si>
  <si>
    <t>15 0 04 00000</t>
  </si>
  <si>
    <t>15 0 04 21180</t>
  </si>
  <si>
    <r>
      <t xml:space="preserve">99 9 99 </t>
    </r>
    <r>
      <rPr>
        <sz val="9"/>
        <color indexed="10"/>
        <rFont val="Times New Roman"/>
        <family val="1"/>
      </rPr>
      <t>20310</t>
    </r>
  </si>
  <si>
    <r>
      <t xml:space="preserve">99 9 99 </t>
    </r>
    <r>
      <rPr>
        <sz val="9"/>
        <color indexed="10"/>
        <rFont val="Times New Roman"/>
        <family val="1"/>
      </rPr>
      <t>23800</t>
    </r>
  </si>
  <si>
    <t>Благоустройство хоккейных коробок, спортивных площадок</t>
  </si>
  <si>
    <t>Управление и распоряжение имуществом, находящимся в собственности и ведении Яковлевского муниципального района</t>
  </si>
  <si>
    <t>15 0 02 21200</t>
  </si>
  <si>
    <r>
      <t xml:space="preserve">15 0 02 </t>
    </r>
    <r>
      <rPr>
        <sz val="9"/>
        <color indexed="10"/>
        <rFont val="Times New Roman"/>
        <family val="1"/>
      </rPr>
      <t>21200</t>
    </r>
  </si>
  <si>
    <t>04 1 01 21210</t>
  </si>
  <si>
    <t>Поддержка социально ориентированных некоммерческих организаций на частичное возмещение расходов по реализации общественно значимых программ (проектов) по направлениям деятельности</t>
  </si>
  <si>
    <t>630</t>
  </si>
  <si>
    <r>
      <t xml:space="preserve">04 1 01 </t>
    </r>
    <r>
      <rPr>
        <sz val="9"/>
        <color indexed="10"/>
        <rFont val="Times New Roman"/>
        <family val="1"/>
      </rPr>
      <t>21210</t>
    </r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</si>
  <si>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</si>
  <si>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2025 год</t>
  </si>
  <si>
    <t>13 2 03 40140</t>
  </si>
  <si>
    <r>
      <t xml:space="preserve">13 2 03 </t>
    </r>
    <r>
      <rPr>
        <sz val="9"/>
        <color indexed="10"/>
        <rFont val="Times New Roman"/>
        <family val="1"/>
      </rPr>
      <t>40140</t>
    </r>
  </si>
  <si>
    <t>Капитальный ремонт помещения зрительного зала МБУ ""Межпоселенческого районного Дома культуры" с. Яковлевка, пер. Почтовый, 1</t>
  </si>
  <si>
    <t>Приобретение и поставка спортивного инвентаря, спортивного оборудования и иного имущества для развития массового спорта</t>
  </si>
  <si>
    <t>Обеспечение разаития и укрепления материально-технической базы домов культуры в населенных пунктах с числом жителей до 50 тысяч человек</t>
  </si>
  <si>
    <t>04 1 01 R4670</t>
  </si>
  <si>
    <r>
      <t xml:space="preserve">04 1 01 </t>
    </r>
    <r>
      <rPr>
        <sz val="9"/>
        <color indexed="10"/>
        <rFont val="Times New Roman"/>
        <family val="1"/>
      </rPr>
      <t>70010</t>
    </r>
  </si>
  <si>
    <r>
      <t xml:space="preserve">04 1 01 </t>
    </r>
    <r>
      <rPr>
        <sz val="9"/>
        <color indexed="10"/>
        <rFont val="Times New Roman"/>
        <family val="1"/>
      </rPr>
      <t>R4670</t>
    </r>
  </si>
  <si>
    <t>Обеспечение разавития и укрепления материально-технической базы домов культуры</t>
  </si>
  <si>
    <t>04 1 01 S4670</t>
  </si>
  <si>
    <r>
      <t xml:space="preserve">04 1 01 </t>
    </r>
    <r>
      <rPr>
        <sz val="9"/>
        <color indexed="10"/>
        <rFont val="Times New Roman"/>
        <family val="1"/>
      </rPr>
      <t>S4670</t>
    </r>
  </si>
  <si>
    <t>Государственная поддержка отрасли культуры (модернизация библиотек в части клмплектования книжных фондов библиотек муниципальных образований и государственных общедоступных библиотек)</t>
  </si>
  <si>
    <t>04 2 01 R5190</t>
  </si>
  <si>
    <r>
      <t xml:space="preserve">04 2 01 </t>
    </r>
    <r>
      <rPr>
        <sz val="9"/>
        <color indexed="10"/>
        <rFont val="Times New Roman"/>
        <family val="1"/>
      </rPr>
      <t>R5190</t>
    </r>
  </si>
  <si>
    <r>
      <t xml:space="preserve">04 2 01 </t>
    </r>
    <r>
      <rPr>
        <sz val="9"/>
        <color indexed="10"/>
        <rFont val="Times New Roman"/>
        <family val="1"/>
      </rPr>
      <t>S2540</t>
    </r>
  </si>
  <si>
    <t>04 2 01 S5190</t>
  </si>
  <si>
    <r>
      <t xml:space="preserve">04 2 01 </t>
    </r>
    <r>
      <rPr>
        <sz val="9"/>
        <color indexed="10"/>
        <rFont val="Times New Roman"/>
        <family val="1"/>
      </rPr>
      <t>S5190</t>
    </r>
  </si>
  <si>
    <t>Модернизация библиотек в части комплектования книжных фондов библиотек муниципальных образований</t>
  </si>
  <si>
    <t>Организация физкультурно-спортивной работы по месту жительства</t>
  </si>
  <si>
    <t>утв безв</t>
  </si>
  <si>
    <r>
      <t xml:space="preserve">03 1 01 </t>
    </r>
    <r>
      <rPr>
        <sz val="9"/>
        <color indexed="10"/>
        <rFont val="Times New Roman"/>
        <family val="1"/>
      </rPr>
      <t>20080</t>
    </r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</si>
  <si>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</si>
  <si>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2 ЕВ 51790</t>
  </si>
  <si>
    <t>Обеспечение комплексного развития сельских территорий (строительство и реконструкция (модернизация), капиталный ремонт объектов государственных или муниципальных организаций культурно-досугового типа)</t>
  </si>
  <si>
    <r>
      <t xml:space="preserve">04 1 01 </t>
    </r>
    <r>
      <rPr>
        <sz val="9"/>
        <color indexed="10"/>
        <rFont val="Times New Roman"/>
        <family val="1"/>
      </rPr>
      <t>R5763</t>
    </r>
  </si>
  <si>
    <t>04 1 01 R5763</t>
  </si>
  <si>
    <r>
      <t xml:space="preserve">04 0 Е1 </t>
    </r>
    <r>
      <rPr>
        <sz val="9"/>
        <color indexed="10"/>
        <rFont val="Times New Roman"/>
        <family val="1"/>
      </rPr>
      <t>93140</t>
    </r>
  </si>
  <si>
    <t>04 0 Е1 93140</t>
  </si>
  <si>
    <t>Реализация проектов инициативного бюджетирования по направлению "Твой проект"</t>
  </si>
  <si>
    <r>
      <t xml:space="preserve">10 0 02 </t>
    </r>
    <r>
      <rPr>
        <sz val="9"/>
        <color indexed="10"/>
        <rFont val="Times New Roman"/>
        <family val="1"/>
      </rPr>
      <t>92360</t>
    </r>
  </si>
  <si>
    <t>10 0 02 92360</t>
  </si>
  <si>
    <r>
      <t xml:space="preserve">10 0 02 </t>
    </r>
    <r>
      <rPr>
        <sz val="9"/>
        <color indexed="10"/>
        <rFont val="Times New Roman"/>
        <family val="1"/>
      </rPr>
      <t>S2360</t>
    </r>
  </si>
  <si>
    <t>10 0 02 S2360</t>
  </si>
  <si>
    <r>
      <t xml:space="preserve">08 0 01 </t>
    </r>
    <r>
      <rPr>
        <sz val="9"/>
        <color indexed="10"/>
        <rFont val="Times New Roman"/>
        <family val="1"/>
      </rPr>
      <t>92360</t>
    </r>
  </si>
  <si>
    <t>08 0 01 92360</t>
  </si>
  <si>
    <t>08 0 01 S2360</t>
  </si>
  <si>
    <t>Обеспечение бесплатным питанием детей, осваивающих обязательные программы дошкольного образования: детей-сирот и детей, оставшихся без попечения родителей; детей-инвалидов; детей с туберкулезной интоксикацией; детей из семей, имеющих трех и более несовершеннолетних детей, а также детей, в возрасте до двадцати лет, обучающихся по очной форме обучения в образовательных организациях</t>
  </si>
  <si>
    <r>
      <t xml:space="preserve">02 1 01 </t>
    </r>
    <r>
      <rPr>
        <sz val="9"/>
        <color indexed="10"/>
        <rFont val="Times New Roman"/>
        <family val="1"/>
      </rPr>
      <t>21240</t>
    </r>
  </si>
  <si>
    <t>02 1 01 21240</t>
  </si>
  <si>
    <t>Обеспечение дополнительным бесплатным питанием детей из семей граждан, призванных на военную службу по мобилизации в Вооруженные Силы Российской Федерации, обучающихся в общеобразовательных организациях в период учебного процесса</t>
  </si>
  <si>
    <r>
      <t xml:space="preserve">02 2 01 </t>
    </r>
    <r>
      <rPr>
        <sz val="9"/>
        <color indexed="10"/>
        <rFont val="Times New Roman"/>
        <family val="1"/>
      </rPr>
      <t>21230</t>
    </r>
  </si>
  <si>
    <t>02 2 01 21230</t>
  </si>
  <si>
    <t>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</si>
  <si>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r>
      <t xml:space="preserve">04 1 01 </t>
    </r>
    <r>
      <rPr>
        <sz val="9"/>
        <color indexed="10"/>
        <rFont val="Times New Roman"/>
        <family val="1"/>
      </rPr>
      <t>40080</t>
    </r>
  </si>
  <si>
    <t>04 1 01 40080</t>
  </si>
  <si>
    <t>Предоставление льготного (бесплатного) проезда на автомобильном транспорте льготным каегориям граждан</t>
  </si>
  <si>
    <r>
      <t xml:space="preserve">03 5 02 </t>
    </r>
    <r>
      <rPr>
        <sz val="9"/>
        <color indexed="10"/>
        <rFont val="Times New Roman"/>
        <family val="1"/>
      </rPr>
      <t>21250</t>
    </r>
  </si>
  <si>
    <t>03 5 02 21250</t>
  </si>
  <si>
    <r>
      <t xml:space="preserve">11 0 04 </t>
    </r>
    <r>
      <rPr>
        <sz val="9"/>
        <color indexed="10"/>
        <rFont val="Times New Roman"/>
        <family val="1"/>
      </rPr>
      <t>20610</t>
    </r>
  </si>
  <si>
    <t>Учреждение: Дума Яковлевского муниципального округа</t>
  </si>
  <si>
    <t>Дума Яковлевского муниципального округа</t>
  </si>
  <si>
    <t>Финансовое обеспечение муниципального задания в рамках исполнения муниципального социального заказа</t>
  </si>
  <si>
    <r>
      <t xml:space="preserve">02 3 01 </t>
    </r>
    <r>
      <rPr>
        <sz val="9"/>
        <color indexed="10"/>
        <rFont val="Times New Roman"/>
        <family val="1"/>
      </rPr>
      <t>21260</t>
    </r>
  </si>
  <si>
    <t>02 3 01 21260</t>
  </si>
  <si>
    <t>04 0 03 00000</t>
  </si>
  <si>
    <r>
      <t xml:space="preserve">04 0 03 </t>
    </r>
    <r>
      <rPr>
        <sz val="9"/>
        <color indexed="10"/>
        <rFont val="Times New Roman"/>
        <family val="1"/>
      </rPr>
      <t>S2640</t>
    </r>
  </si>
  <si>
    <t>04 0 03 S2640</t>
  </si>
  <si>
    <t>Национальная оборона</t>
  </si>
  <si>
    <t>0200</t>
  </si>
  <si>
    <t>Другие вопросы в области национальной обороны</t>
  </si>
  <si>
    <t>0209</t>
  </si>
  <si>
    <t>Учреждение: Контрольно-счетная палата Яковлевского муниципального округа</t>
  </si>
  <si>
    <t>Контрольно-счетная палата Яковлевского муниципального округа</t>
  </si>
  <si>
    <t>Здравоохранение</t>
  </si>
  <si>
    <t>Другие вопросы в области здравоохранения</t>
  </si>
  <si>
    <t>Расходы по обеспечению деятельности фельдшерско-акушерских пунктов, расположенных на территории Яковлевского муниципального района</t>
  </si>
  <si>
    <t>0900</t>
  </si>
  <si>
    <t>0909</t>
  </si>
  <si>
    <t>17 0 05 21270</t>
  </si>
  <si>
    <t>Учреждение: Администрация Яковлевского муниципального округа</t>
  </si>
  <si>
    <t xml:space="preserve">00 0 00 00000  </t>
  </si>
  <si>
    <t>Глава Яковлевского муниципального округа</t>
  </si>
  <si>
    <t>99 9 99 10100</t>
  </si>
  <si>
    <t xml:space="preserve">Руководство и управление в сфере установленных функций органов местного самоуправления </t>
  </si>
  <si>
    <t>,</t>
  </si>
  <si>
    <t>Водное хозяйство</t>
  </si>
  <si>
    <t>0406</t>
  </si>
  <si>
    <r>
      <t xml:space="preserve">99 9 99 </t>
    </r>
    <r>
      <rPr>
        <sz val="9"/>
        <color indexed="10"/>
        <rFont val="Times New Roman"/>
        <family val="1"/>
      </rPr>
      <t>20310</t>
    </r>
  </si>
  <si>
    <t>Яковлевского муниципального округа</t>
  </si>
  <si>
    <t>Распределение бюджетных ассигнований из бюджета Яковлевского муниципального округа на 2024 год и плановый период 2025 и 2026 годов в ведомственной структуре расходов бюджета</t>
  </si>
  <si>
    <t>2026 год</t>
  </si>
  <si>
    <t>Муниципальная программа "Экономическое развитие и инновационная экономика Яковлевского муниципального округа" на 2024-2030 годы</t>
  </si>
  <si>
    <t>Учреждение: Финансовое управление администрации Яковлевского муниципального округа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</si>
  <si>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</si>
  <si>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</si>
  <si>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</si>
  <si>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r>
      <t xml:space="preserve">99 9 99 </t>
    </r>
    <r>
      <rPr>
        <sz val="9"/>
        <color indexed="10"/>
        <rFont val="Times New Roman"/>
        <family val="1"/>
      </rPr>
      <t>51180</t>
    </r>
  </si>
  <si>
    <t>99 9 99 51180</t>
  </si>
  <si>
    <t>Организация транспортного обслуживания населения в границах муниципальных образований Приморского края</t>
  </si>
  <si>
    <t>Связь и информатика</t>
  </si>
  <si>
    <t xml:space="preserve">Муниципальная программа "Экономическое развитие и инновационная экономика Яковлевского муниципального округа" на 2024 - 2030 годы </t>
  </si>
  <si>
    <t xml:space="preserve">Создание условия для обеспечения услугами связи малочисленных и труднодоступных пунктов </t>
  </si>
  <si>
    <t>0410</t>
  </si>
  <si>
    <t>14 0 05 S2090</t>
  </si>
  <si>
    <t>Муниципальная программа "Содержание и благоустройство Яковлевского муниципального округа" на 2024-2030 годы</t>
  </si>
  <si>
    <t>Очистка от снега и наледи и подсыпка противогололедными материалами территорий общего пользования (тротуары, пешеходные дорожки и пр.)</t>
  </si>
  <si>
    <t>Озеленение территорий, санитарная обрезка и спиливание угрожающих деревьев, декоративная обрезка кустарников, включая вывоз порубочных остатков</t>
  </si>
  <si>
    <t>Кошение сорной растительности (травы), включая приобретение бензиновых косилок и расходных материалов</t>
  </si>
  <si>
    <r>
      <t xml:space="preserve">07 0 01 </t>
    </r>
    <r>
      <rPr>
        <sz val="9"/>
        <color indexed="10"/>
        <rFont val="Times New Roman"/>
        <family val="1"/>
      </rPr>
      <t>21390</t>
    </r>
  </si>
  <si>
    <t>07 0 01 21390</t>
  </si>
  <si>
    <r>
      <t xml:space="preserve">07 0 01 </t>
    </r>
    <r>
      <rPr>
        <sz val="9"/>
        <color indexed="10"/>
        <rFont val="Times New Roman"/>
        <family val="1"/>
      </rPr>
      <t>21400</t>
    </r>
  </si>
  <si>
    <t>07 0 01 21400</t>
  </si>
  <si>
    <r>
      <t xml:space="preserve">07 0 01 </t>
    </r>
    <r>
      <rPr>
        <sz val="9"/>
        <color indexed="10"/>
        <rFont val="Times New Roman"/>
        <family val="1"/>
      </rPr>
      <t>21410</t>
    </r>
  </si>
  <si>
    <t>07 0 01 21410</t>
  </si>
  <si>
    <t>Оплата потребленной электроэнергии на уличное и парковое освещение</t>
  </si>
  <si>
    <t>Приобретение и монтаж малых архитектурных форм (лавочки, скамьи, урны, парковые фонари и пр.)</t>
  </si>
  <si>
    <t>Приобретение, монтаж и ремонт оборудования для детских спортивных площадок, включая ремонт специальных покрытий</t>
  </si>
  <si>
    <t>Реализация проектов инициативного бюджетирования по направлению «Твой проект»</t>
  </si>
  <si>
    <r>
      <t xml:space="preserve">07 0 01 </t>
    </r>
    <r>
      <rPr>
        <sz val="9"/>
        <color indexed="10"/>
        <rFont val="Times New Roman"/>
        <family val="1"/>
      </rPr>
      <t>21420</t>
    </r>
  </si>
  <si>
    <t>07 0 01 21420</t>
  </si>
  <si>
    <r>
      <t xml:space="preserve">07 0 02 </t>
    </r>
    <r>
      <rPr>
        <sz val="9"/>
        <color indexed="10"/>
        <rFont val="Times New Roman"/>
        <family val="1"/>
      </rPr>
      <t>21430</t>
    </r>
  </si>
  <si>
    <t>07 0 02 21430</t>
  </si>
  <si>
    <r>
      <t xml:space="preserve">07 0 02 </t>
    </r>
    <r>
      <rPr>
        <sz val="9"/>
        <color indexed="10"/>
        <rFont val="Times New Roman"/>
        <family val="1"/>
      </rPr>
      <t>21440</t>
    </r>
  </si>
  <si>
    <t>07 0 02 21440</t>
  </si>
  <si>
    <t>Устройство тротуаров и пешеходных дорожек, мостиков и переходов,  включая их ремонт</t>
  </si>
  <si>
    <t>Приобретение и монтаж указателей с наименованием улиц в населенных пунктах округа</t>
  </si>
  <si>
    <t>Организация сбора и вывоза мусора на территориях кладбищ</t>
  </si>
  <si>
    <t>Мероприятия по инвентаризации кладбищ, а также мест захоронений на кладбищах</t>
  </si>
  <si>
    <r>
      <t xml:space="preserve">07 0 02 </t>
    </r>
    <r>
      <rPr>
        <sz val="9"/>
        <color indexed="10"/>
        <rFont val="Times New Roman"/>
        <family val="1"/>
      </rPr>
      <t>21450</t>
    </r>
  </si>
  <si>
    <t>07 0 02 21450</t>
  </si>
  <si>
    <r>
      <t xml:space="preserve">07 0 02 </t>
    </r>
    <r>
      <rPr>
        <sz val="9"/>
        <color indexed="10"/>
        <rFont val="Times New Roman"/>
        <family val="1"/>
      </rPr>
      <t>21460</t>
    </r>
  </si>
  <si>
    <t>07 0 02 21460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</si>
  <si>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</si>
  <si>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Уборка мусора в общественных местах и местах общего пользования населенных пунктов с последующим вывозом</t>
  </si>
  <si>
    <t>Мероприятия по ликвидации несанкционированных мест размещения твердых коммунальных отходов</t>
  </si>
  <si>
    <r>
      <t xml:space="preserve">07 0 04 </t>
    </r>
    <r>
      <rPr>
        <sz val="9"/>
        <color indexed="10"/>
        <rFont val="Times New Roman"/>
        <family val="1"/>
      </rPr>
      <t>21490</t>
    </r>
  </si>
  <si>
    <t>07 0 04 21490</t>
  </si>
  <si>
    <r>
      <t xml:space="preserve">07 0 04 </t>
    </r>
    <r>
      <rPr>
        <sz val="9"/>
        <color indexed="10"/>
        <rFont val="Times New Roman"/>
        <family val="1"/>
      </rPr>
      <t>21500</t>
    </r>
  </si>
  <si>
    <t>07 0 04 21500</t>
  </si>
  <si>
    <t>Приобретение контейнеров для сбора твердых коммунальных отходов и устройство контейнерных площадок</t>
  </si>
  <si>
    <t>Содержание контейнерных площадок для сбора твердых коммунальных отходов, включая устройство подъездных путей к контейнерным площадкам для проезда спецтехники</t>
  </si>
  <si>
    <r>
      <t xml:space="preserve">07 0 05 </t>
    </r>
    <r>
      <rPr>
        <sz val="9"/>
        <color indexed="10"/>
        <rFont val="Times New Roman"/>
        <family val="1"/>
      </rPr>
      <t>21510</t>
    </r>
  </si>
  <si>
    <t>07 0 05 21510</t>
  </si>
  <si>
    <r>
      <t xml:space="preserve">07 0 05 </t>
    </r>
    <r>
      <rPr>
        <sz val="9"/>
        <color indexed="10"/>
        <rFont val="Times New Roman"/>
        <family val="1"/>
      </rPr>
      <t>21520</t>
    </r>
  </si>
  <si>
    <t>07 0 05 21520</t>
  </si>
  <si>
    <t>Муниципальная программа "Формирование современной городской среды населенных пунктов на территории Яковлевского муниципального округа" на 2024-2030 годы</t>
  </si>
  <si>
    <t>Благоустройство дворовых территорий многоквартирных жилых домов</t>
  </si>
  <si>
    <t>Благоустройство общественных территорий населенных пунктов</t>
  </si>
  <si>
    <t>Разработка и проведение экспертизы проектно-сметной документации по благоустройству территорий</t>
  </si>
  <si>
    <t>Поддержка муниципальных программ по благоустройству территорий муниципальных образований</t>
  </si>
  <si>
    <t>09 0 00 00000</t>
  </si>
  <si>
    <r>
      <t xml:space="preserve">09 0 01 </t>
    </r>
    <r>
      <rPr>
        <sz val="9"/>
        <color indexed="10"/>
        <rFont val="Times New Roman"/>
        <family val="1"/>
      </rPr>
      <t>21540</t>
    </r>
  </si>
  <si>
    <t>09 0 01 21540</t>
  </si>
  <si>
    <r>
      <t xml:space="preserve">09 0 01 </t>
    </r>
    <r>
      <rPr>
        <sz val="9"/>
        <color indexed="10"/>
        <rFont val="Times New Roman"/>
        <family val="1"/>
      </rPr>
      <t>21550</t>
    </r>
  </si>
  <si>
    <t>09 0 01 21550</t>
  </si>
  <si>
    <r>
      <t xml:space="preserve">09 0 01 </t>
    </r>
    <r>
      <rPr>
        <sz val="9"/>
        <color indexed="10"/>
        <rFont val="Times New Roman"/>
        <family val="1"/>
      </rPr>
      <t>21560</t>
    </r>
  </si>
  <si>
    <t>09 0 01 21560</t>
  </si>
  <si>
    <t>Муниципальная программа "Развитие сельского хозяйства в Яковлевском муниципальном округе" на 2024-2030 годы</t>
  </si>
  <si>
    <t>12 0 00 00000</t>
  </si>
  <si>
    <t>Мероприятия по пожарной безопасности</t>
  </si>
  <si>
    <t>02 1 01 21700</t>
  </si>
  <si>
    <t>02 2 01 21700</t>
  </si>
  <si>
    <t>02 3 01 21700</t>
  </si>
  <si>
    <t>Развитие спортивной инфраструктуры, находящейся в муниципальной собственности</t>
  </si>
  <si>
    <r>
      <t xml:space="preserve">04 1 01 </t>
    </r>
    <r>
      <rPr>
        <sz val="9"/>
        <color indexed="10"/>
        <rFont val="Times New Roman"/>
        <family val="1"/>
      </rPr>
      <t>20720</t>
    </r>
  </si>
  <si>
    <t>04 3 02 L2990</t>
  </si>
  <si>
    <r>
      <t xml:space="preserve">04 3 02 </t>
    </r>
    <r>
      <rPr>
        <sz val="9"/>
        <color indexed="10"/>
        <rFont val="Times New Roman"/>
        <family val="1"/>
      </rPr>
      <t>L29</t>
    </r>
    <r>
      <rPr>
        <sz val="9"/>
        <color indexed="10"/>
        <rFont val="Times New Roman"/>
        <family val="1"/>
      </rPr>
      <t>90</t>
    </r>
  </si>
  <si>
    <t>разница</t>
  </si>
  <si>
    <t>Подпрограмма "Повышение эффективности управления муниципальными финансами в Яковлевском муниципальном округе" на 2024-2030 годы</t>
  </si>
  <si>
    <t>Руководство и управление в сфере установленных функций органов местного самоуправления Яковлевского муниципального округа</t>
  </si>
  <si>
    <t>14 2 00 00000</t>
  </si>
  <si>
    <t>Муниципальная программа "Укрепление общественного здоровья населения Яковлевского муниципального округа" на 2024-2030 годы</t>
  </si>
  <si>
    <t>Организация работы «Поезда здоровья» на территории Яковлевского муниципального округа</t>
  </si>
  <si>
    <t>01 0 00 00000</t>
  </si>
  <si>
    <r>
      <t xml:space="preserve">01 0 01 </t>
    </r>
    <r>
      <rPr>
        <sz val="9"/>
        <color indexed="10"/>
        <rFont val="Times New Roman"/>
        <family val="1"/>
      </rPr>
      <t>21630</t>
    </r>
  </si>
  <si>
    <t>01 0 01 21630</t>
  </si>
  <si>
    <t>Предоставление льготы по уплате родительской платы за присмотр и уход за детьми, осваивающими образовательные программы дошкольного образования из семей граждан, участников СВО, а также лиц, призванных на военную службу по мобилизации</t>
  </si>
  <si>
    <t>03 0 01 80120</t>
  </si>
  <si>
    <r>
      <t xml:space="preserve">03 0 01 </t>
    </r>
    <r>
      <rPr>
        <sz val="9"/>
        <color indexed="10"/>
        <rFont val="Times New Roman"/>
        <family val="1"/>
      </rPr>
      <t>80120</t>
    </r>
  </si>
  <si>
    <t>Мероприятия по организации и контролю реализации  Федерального закона от 23.02 2013 № 15-ФЗ «Об охране здоровья граждан от воздействия окружающего табачного дыма и последствий потребления табака», соблюдению федеральных и региональных нормативных правовых актов, регламентирующих порядок, в том числе ограничения реализации спиртосодержащей продукции</t>
  </si>
  <si>
    <t>01 0 02 21680</t>
  </si>
  <si>
    <t>Проведение массовых мероприятий и акций, направленных на информирование населения по вопросам здорового образа жизни, профилактике хронических неинфекционных заболеваний, в том числе с учетом Международных и Всемирных дат</t>
  </si>
  <si>
    <t>Организация и проведение информационно-просветительских, спортивных мероприятий, социально-значимых акций для населения, в том числе с привлечением волонтеров</t>
  </si>
  <si>
    <r>
      <t xml:space="preserve">01 0 01 </t>
    </r>
    <r>
      <rPr>
        <sz val="9"/>
        <color indexed="10"/>
        <rFont val="Times New Roman"/>
        <family val="1"/>
      </rPr>
      <t>21640</t>
    </r>
  </si>
  <si>
    <t>01 0 01 21640</t>
  </si>
  <si>
    <r>
      <t xml:space="preserve">01 0 02 </t>
    </r>
    <r>
      <rPr>
        <sz val="9"/>
        <color indexed="10"/>
        <rFont val="Times New Roman"/>
        <family val="1"/>
      </rPr>
      <t>21670</t>
    </r>
  </si>
  <si>
    <t>01 0 02 21670</t>
  </si>
  <si>
    <t>Тиражирование и распространение печатной продукции (плакаты, памятки, листовки, буклеты) для населения по вопросам формирования здорового образа жизни, в том числе: здорового питания и физической активности</t>
  </si>
  <si>
    <t>Обучение специалистов по физическому воспитанию образовательных учреждений принципам реализации адаптивных программ</t>
  </si>
  <si>
    <r>
      <t xml:space="preserve">01 0 01 </t>
    </r>
    <r>
      <rPr>
        <sz val="9"/>
        <color indexed="10"/>
        <rFont val="Times New Roman"/>
        <family val="1"/>
      </rPr>
      <t>21650</t>
    </r>
  </si>
  <si>
    <t>01 0 01 21650</t>
  </si>
  <si>
    <r>
      <t>01 0 01</t>
    </r>
    <r>
      <rPr>
        <sz val="9"/>
        <color indexed="10"/>
        <rFont val="Times New Roman"/>
        <family val="1"/>
      </rPr>
      <t xml:space="preserve"> 21660</t>
    </r>
  </si>
  <si>
    <t>01 0 01 21660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</si>
  <si>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</si>
  <si>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Е2 50980</t>
  </si>
  <si>
    <r>
      <t xml:space="preserve">2 02 </t>
    </r>
    <r>
      <rPr>
        <sz val="9"/>
        <color indexed="10"/>
        <rFont val="Times New Roman"/>
        <family val="1"/>
      </rPr>
      <t>Е2 50980</t>
    </r>
  </si>
  <si>
    <r>
      <t xml:space="preserve">02 2 </t>
    </r>
    <r>
      <rPr>
        <sz val="9"/>
        <color indexed="10"/>
        <rFont val="Times New Roman"/>
        <family val="1"/>
      </rPr>
      <t xml:space="preserve">ЕВ </t>
    </r>
    <r>
      <rPr>
        <sz val="9"/>
        <color indexed="10"/>
        <rFont val="Times New Roman"/>
        <family val="1"/>
      </rPr>
      <t>51790</t>
    </r>
  </si>
  <si>
    <r>
      <t xml:space="preserve">02 3 01 </t>
    </r>
    <r>
      <rPr>
        <sz val="9"/>
        <color indexed="10"/>
        <rFont val="Times New Roman"/>
        <family val="1"/>
      </rPr>
      <t>21700</t>
    </r>
  </si>
  <si>
    <t>Подпрограмма "Развитие системы дополнительного образования, отдыха, оздровления и занятости детей и подростков" на 2024-2030 годы</t>
  </si>
  <si>
    <t>Муниципальная программа "Развитие образования Яковлевского муниципального района" на 2024-2030 годы</t>
  </si>
  <si>
    <t>Подпрограмма "Развитие системы общего образования" на 2024-2030 годы</t>
  </si>
  <si>
    <t>Подпрограмма "Развитие системы дошкольного образования" на 2024-2030 годы</t>
  </si>
  <si>
    <t>Муниципальная программа "Социальная поддержка населения Яковлевского муниципального района" на 2024-2030 годы</t>
  </si>
  <si>
    <t>Подпрограмма "Доступная среда" на 2024-2030 годы</t>
  </si>
  <si>
    <t>Муниципальная программа "Социальная поддержка населения Яковлевского муниципального округа" на 2024-2030 годы</t>
  </si>
  <si>
    <t>Пенсии за выслугу лет муниципальным служащим</t>
  </si>
  <si>
    <t>03 2 01 80110</t>
  </si>
  <si>
    <r>
      <t xml:space="preserve">03 2 01 </t>
    </r>
    <r>
      <rPr>
        <sz val="9"/>
        <color indexed="10"/>
        <rFont val="Times New Roman"/>
        <family val="1"/>
      </rPr>
      <t>80110</t>
    </r>
  </si>
  <si>
    <t>Подпрограмма "Социальная поддержка пенсионеров в Яковлевском муниципальном округе" на 2024-2030 годы</t>
  </si>
  <si>
    <r>
      <t xml:space="preserve">03 3 01 </t>
    </r>
    <r>
      <rPr>
        <sz val="9"/>
        <color indexed="10"/>
        <rFont val="Times New Roman"/>
        <family val="1"/>
      </rPr>
      <t>R0</t>
    </r>
    <r>
      <rPr>
        <sz val="9"/>
        <color indexed="10"/>
        <rFont val="Times New Roman"/>
        <family val="1"/>
      </rPr>
      <t>820</t>
    </r>
  </si>
  <si>
    <t>03 3 01 R0820</t>
  </si>
  <si>
    <r>
      <t xml:space="preserve">03 4 01 </t>
    </r>
    <r>
      <rPr>
        <sz val="9"/>
        <color indexed="10"/>
        <rFont val="Times New Roman"/>
        <family val="1"/>
      </rPr>
      <t>93050</t>
    </r>
  </si>
  <si>
    <t>03 4 01 93050</t>
  </si>
  <si>
    <r>
      <t xml:space="preserve">03 4 02 </t>
    </r>
    <r>
      <rPr>
        <sz val="9"/>
        <color indexed="10"/>
        <rFont val="Times New Roman"/>
        <family val="1"/>
      </rPr>
      <t>21250</t>
    </r>
  </si>
  <si>
    <t>03 4 02 21250</t>
  </si>
  <si>
    <r>
      <t xml:space="preserve">03 0 02 </t>
    </r>
    <r>
      <rPr>
        <sz val="9"/>
        <color indexed="10"/>
        <rFont val="Times New Roman"/>
        <family val="1"/>
      </rPr>
      <t>93090</t>
    </r>
  </si>
  <si>
    <t>03 0 02 93090</t>
  </si>
  <si>
    <t>Подпрограмма "Обеспечение жилыми помещениями детей-сирот, детей оставшихся без попечения родителей, лиц из числа детей-сирот и детей, оставшихся без попечения родителей в Яковлевском муниципальном районе" на 2024-2030 годы</t>
  </si>
  <si>
    <t>Муниципальная программа "Обеспечение качественными услугами жилищно-коммунального хозяйства населения Яковлевского муниципального округа" на 2024-2030 годы</t>
  </si>
  <si>
    <t>Обязательства по уплате ежемесячных взносов на капитальный ремонт многоквартирных домов</t>
  </si>
  <si>
    <r>
      <t xml:space="preserve">05 0 01 </t>
    </r>
    <r>
      <rPr>
        <sz val="9"/>
        <color indexed="10"/>
        <rFont val="Times New Roman"/>
        <family val="1"/>
      </rPr>
      <t>21320</t>
    </r>
  </si>
  <si>
    <t>05 0 01 21320</t>
  </si>
  <si>
    <t>Капитальный ремонт и содержание муниципального жилищного фонда</t>
  </si>
  <si>
    <r>
      <t xml:space="preserve">05 0 01 </t>
    </r>
    <r>
      <rPr>
        <sz val="9"/>
        <color indexed="10"/>
        <rFont val="Times New Roman"/>
        <family val="1"/>
      </rPr>
      <t>21330</t>
    </r>
  </si>
  <si>
    <t>05 0 01 21330</t>
  </si>
  <si>
    <t>Капитальный ремонт объектов водоснабжения, водоотведения, теплоснабжения</t>
  </si>
  <si>
    <t>Проектирование и строительство объектов коммунальной инфраструктуры</t>
  </si>
  <si>
    <r>
      <t xml:space="preserve">05 0 02 </t>
    </r>
    <r>
      <rPr>
        <sz val="9"/>
        <color indexed="10"/>
        <rFont val="Times New Roman"/>
        <family val="1"/>
      </rPr>
      <t>21340</t>
    </r>
  </si>
  <si>
    <t>05 0 02 21340</t>
  </si>
  <si>
    <r>
      <t xml:space="preserve">05 0 02 </t>
    </r>
    <r>
      <rPr>
        <sz val="9"/>
        <color indexed="10"/>
        <rFont val="Times New Roman"/>
        <family val="1"/>
      </rPr>
      <t>21350</t>
    </r>
  </si>
  <si>
    <t>05 0 02 21350</t>
  </si>
  <si>
    <r>
      <t xml:space="preserve">05 0 02 </t>
    </r>
    <r>
      <rPr>
        <sz val="9"/>
        <color indexed="10"/>
        <rFont val="Times New Roman"/>
        <family val="1"/>
      </rPr>
      <t>21360</t>
    </r>
  </si>
  <si>
    <t>05 0 02 21360</t>
  </si>
  <si>
    <t>Изыскания, проектирование сетей инженерной инфраструктуры (водоснабжение, электроснабжение), государственная экспертиза проектной документации</t>
  </si>
  <si>
    <t>Строительство сетей инженерной инфраструктуры, строительный контроль</t>
  </si>
  <si>
    <r>
      <t xml:space="preserve">05 0 03 </t>
    </r>
    <r>
      <rPr>
        <sz val="9"/>
        <color indexed="10"/>
        <rFont val="Times New Roman"/>
        <family val="1"/>
      </rPr>
      <t>21370</t>
    </r>
  </si>
  <si>
    <t>05 0 03 21370</t>
  </si>
  <si>
    <r>
      <t xml:space="preserve">05 0 03 </t>
    </r>
    <r>
      <rPr>
        <sz val="9"/>
        <color indexed="10"/>
        <rFont val="Times New Roman"/>
        <family val="1"/>
      </rPr>
      <t>21380</t>
    </r>
  </si>
  <si>
    <t>05 0 03 21380</t>
  </si>
  <si>
    <r>
      <t xml:space="preserve">05 0 04 </t>
    </r>
    <r>
      <rPr>
        <sz val="9"/>
        <color indexed="10"/>
        <rFont val="Times New Roman"/>
        <family val="1"/>
      </rPr>
      <t>S2620</t>
    </r>
  </si>
  <si>
    <t>05 0 04 S2620</t>
  </si>
  <si>
    <t>Муниципальная программа "Защита населения и территории от чрезвычайных ситуаций, обеспечение пожарной безопасности Яковлевского муниципального округа" на 2024-2030 годы</t>
  </si>
  <si>
    <t>Оснащение и ремонт помещений пункта временного размещения</t>
  </si>
  <si>
    <t>Мероприятия по организации питания и содержания лиц, размещеных в пункте временного размещения</t>
  </si>
  <si>
    <t>06 0 01 21770</t>
  </si>
  <si>
    <t>06 0 01 21780</t>
  </si>
  <si>
    <t>Подпрограмма "Пожарная безопасность" на 2024-2030 годы</t>
  </si>
  <si>
    <t>Софинансирование строительства пожарного депо в с. Яблоновка</t>
  </si>
  <si>
    <t>Материальное стимулирование членов добровольной пожарной дружины</t>
  </si>
  <si>
    <t>Содержание и ремонт средств противопожарной безопасности</t>
  </si>
  <si>
    <t>Приобретение пожарно-технического перевооружения</t>
  </si>
  <si>
    <t>06 1 01 21720</t>
  </si>
  <si>
    <t>06 1 01 21730</t>
  </si>
  <si>
    <t>06 1 01 21740</t>
  </si>
  <si>
    <t>06 1 01 21750</t>
  </si>
  <si>
    <t>06 1 01 21760</t>
  </si>
  <si>
    <t>08 0 01 20530</t>
  </si>
  <si>
    <t>Муниципальная программа "Развитие физической культуры и спорта в Яковлевском муниципальном округе" на 2024-2030 годы</t>
  </si>
  <si>
    <t>Организация проведения физкультурно-спортивной и спортивно-массовой работы</t>
  </si>
  <si>
    <r>
      <t xml:space="preserve">08 0 01 </t>
    </r>
    <r>
      <rPr>
        <sz val="9"/>
        <color indexed="10"/>
        <rFont val="Times New Roman"/>
        <family val="1"/>
      </rPr>
      <t>20530</t>
    </r>
  </si>
  <si>
    <t>Мероприятия по развитию Всероссийского физкультурно-спортивного комплекса «Готов к труду и обороне» на территории Яковлевского муниципального округа</t>
  </si>
  <si>
    <r>
      <t>08 0 01</t>
    </r>
    <r>
      <rPr>
        <sz val="9"/>
        <color indexed="10"/>
        <rFont val="Times New Roman"/>
        <family val="1"/>
      </rPr>
      <t xml:space="preserve"> 20570</t>
    </r>
  </si>
  <si>
    <t>08 0 01 20570</t>
  </si>
  <si>
    <t>08 0 02 21790</t>
  </si>
  <si>
    <r>
      <t xml:space="preserve">08 0 02 </t>
    </r>
    <r>
      <rPr>
        <sz val="9"/>
        <color indexed="10"/>
        <rFont val="Times New Roman"/>
        <family val="1"/>
      </rPr>
      <t>21790</t>
    </r>
  </si>
  <si>
    <t>Закупка и монтаж оборудования для создания "умных" спортивных площадок</t>
  </si>
  <si>
    <r>
      <t xml:space="preserve">08 0 03 </t>
    </r>
    <r>
      <rPr>
        <sz val="9"/>
        <color indexed="10"/>
        <rFont val="Times New Roman"/>
        <family val="1"/>
      </rPr>
      <t>S2190</t>
    </r>
  </si>
  <si>
    <t>08 0 03 S2190</t>
  </si>
  <si>
    <r>
      <t xml:space="preserve">08 0 02 </t>
    </r>
    <r>
      <rPr>
        <sz val="9"/>
        <color indexed="10"/>
        <rFont val="Times New Roman"/>
        <family val="1"/>
      </rPr>
      <t>20640</t>
    </r>
  </si>
  <si>
    <t>08 0 02 20640</t>
  </si>
  <si>
    <r>
      <t>08 0 02</t>
    </r>
    <r>
      <rPr>
        <sz val="9"/>
        <color indexed="10"/>
        <rFont val="Times New Roman"/>
        <family val="1"/>
      </rPr>
      <t xml:space="preserve"> 20670</t>
    </r>
  </si>
  <si>
    <t>08 0 02 20670</t>
  </si>
  <si>
    <t>Приобретение спортивного инвентаря в образовательных учреждениях Яковлевского муниципального округа</t>
  </si>
  <si>
    <t>Ремонт, реконструкция лыжной трассы и здания лыжной базы с.Яковлевка</t>
  </si>
  <si>
    <r>
      <t xml:space="preserve">08 0 02 </t>
    </r>
    <r>
      <rPr>
        <sz val="9"/>
        <color indexed="10"/>
        <rFont val="Times New Roman"/>
        <family val="1"/>
      </rPr>
      <t>21580</t>
    </r>
  </si>
  <si>
    <t>08 0 02 21580</t>
  </si>
  <si>
    <r>
      <t>08 0 02</t>
    </r>
    <r>
      <rPr>
        <sz val="9"/>
        <color indexed="10"/>
        <rFont val="Times New Roman"/>
        <family val="1"/>
      </rPr>
      <t xml:space="preserve"> 21190</t>
    </r>
  </si>
  <si>
    <t>08 0 02 21190</t>
  </si>
  <si>
    <r>
      <t xml:space="preserve">08 0 02 </t>
    </r>
    <r>
      <rPr>
        <sz val="9"/>
        <color indexed="10"/>
        <rFont val="Times New Roman"/>
        <family val="1"/>
      </rPr>
      <t>40120</t>
    </r>
  </si>
  <si>
    <t>08 0 02 40120</t>
  </si>
  <si>
    <r>
      <t xml:space="preserve">08 0 02 </t>
    </r>
    <r>
      <rPr>
        <sz val="9"/>
        <color indexed="10"/>
        <rFont val="Times New Roman"/>
        <family val="1"/>
      </rPr>
      <t>40130</t>
    </r>
  </si>
  <si>
    <t>08 0 02 40130</t>
  </si>
  <si>
    <r>
      <t xml:space="preserve">08 0 01 </t>
    </r>
    <r>
      <rPr>
        <sz val="9"/>
        <color indexed="10"/>
        <rFont val="Times New Roman"/>
        <family val="1"/>
      </rPr>
      <t>92360</t>
    </r>
  </si>
  <si>
    <r>
      <t xml:space="preserve">08 0 01 </t>
    </r>
    <r>
      <rPr>
        <sz val="9"/>
        <color indexed="10"/>
        <rFont val="Times New Roman"/>
        <family val="1"/>
      </rPr>
      <t>S2360</t>
    </r>
  </si>
  <si>
    <t>Муниципальная программа "Информационно-техническое обеспечение органов местного самоуправления Яковлевского муниципального округа" на 2024-2030 годы</t>
  </si>
  <si>
    <t>Обеспечение органов местного самоуправления Яковлевского муниципального округа лицензированными программными продуктами</t>
  </si>
  <si>
    <t>11 0 01 21590</t>
  </si>
  <si>
    <r>
      <t xml:space="preserve">11 0 01 </t>
    </r>
    <r>
      <rPr>
        <sz val="9"/>
        <color indexed="10"/>
        <rFont val="Times New Roman"/>
        <family val="1"/>
      </rPr>
      <t>21590</t>
    </r>
  </si>
  <si>
    <t>Муниципальная программа "Информационно-техническое обеспечение органов местного самоуправления Яковлевского муниципального округаа" на 2024-2030 годы</t>
  </si>
  <si>
    <t>Подпрограмма "Комплексное развитие сельских территорий в Яковлевском муниципальном округе" на 2024-2030 годы</t>
  </si>
  <si>
    <t>13 1 00 00000</t>
  </si>
  <si>
    <r>
      <t xml:space="preserve">12 1 02 </t>
    </r>
    <r>
      <rPr>
        <sz val="9"/>
        <color indexed="10"/>
        <rFont val="Times New Roman"/>
        <family val="1"/>
      </rPr>
      <t>21020</t>
    </r>
  </si>
  <si>
    <t>12 1 02 21020</t>
  </si>
  <si>
    <r>
      <t xml:space="preserve">12 1 02 </t>
    </r>
    <r>
      <rPr>
        <sz val="9"/>
        <color indexed="10"/>
        <rFont val="Times New Roman"/>
        <family val="1"/>
      </rPr>
      <t>21030</t>
    </r>
  </si>
  <si>
    <t>12 1 02 21030</t>
  </si>
  <si>
    <t xml:space="preserve"> 12 0 00 00000</t>
  </si>
  <si>
    <t>12 1 00 00000</t>
  </si>
  <si>
    <t>12 1 01 80090</t>
  </si>
  <si>
    <t>Предоставление льготного (бесплатного) проезда на автомобильном транспорте льготным категориям граждан</t>
  </si>
  <si>
    <t>Подпрограмма "Социальная поддержка семей и детей в Яковлевском муниципальном районе" на 2024-2030 годы</t>
  </si>
  <si>
    <r>
      <t xml:space="preserve">12 0 01 </t>
    </r>
    <r>
      <rPr>
        <sz val="9"/>
        <color indexed="10"/>
        <rFont val="Times New Roman"/>
        <family val="1"/>
      </rPr>
      <t>21710</t>
    </r>
  </si>
  <si>
    <t>12 0 01 21710</t>
  </si>
  <si>
    <t>Муниципальная программа "Молодежь - Яковлевскому муниципальному округу" на 2024-2030 годы"</t>
  </si>
  <si>
    <r>
      <t xml:space="preserve">13 0 01 </t>
    </r>
    <r>
      <rPr>
        <sz val="9"/>
        <color indexed="10"/>
        <rFont val="Times New Roman"/>
        <family val="1"/>
      </rPr>
      <t>20180</t>
    </r>
  </si>
  <si>
    <t>13 0 01 20180</t>
  </si>
  <si>
    <t>Муниципальная программа "Молодежь - Яковлевскому муниципальному округу" на 2024-2030 годы</t>
  </si>
  <si>
    <t>Подпрограмма "Обеспечение жильем молодых семей Яковлевского муниципального округа" на 2024-2030 годы</t>
  </si>
  <si>
    <r>
      <t xml:space="preserve">13 1 01 </t>
    </r>
    <r>
      <rPr>
        <sz val="9"/>
        <color indexed="10"/>
        <rFont val="Times New Roman"/>
        <family val="1"/>
      </rPr>
      <t>L4970</t>
    </r>
  </si>
  <si>
    <t>13 1 01 L4970</t>
  </si>
  <si>
    <t>14 2 02 10110</t>
  </si>
  <si>
    <t>14 2 01 10090</t>
  </si>
  <si>
    <t>Резервный фонд администрации Яковлевского муниципального округа</t>
  </si>
  <si>
    <r>
      <t xml:space="preserve">99 9 99 </t>
    </r>
    <r>
      <rPr>
        <sz val="9"/>
        <color indexed="10"/>
        <rFont val="Times New Roman"/>
        <family val="1"/>
      </rPr>
      <t>21800</t>
    </r>
  </si>
  <si>
    <t>99 9 99 21800</t>
  </si>
  <si>
    <t>Муниципальная программа "Повышение эффективности управления муниципальными финансами в Яковлевском муниципальном округе" на 2024-2030 годы</t>
  </si>
  <si>
    <r>
      <t xml:space="preserve">14 0 01 </t>
    </r>
    <r>
      <rPr>
        <sz val="9"/>
        <color indexed="10"/>
        <rFont val="Times New Roman"/>
        <family val="1"/>
      </rPr>
      <t>70010</t>
    </r>
  </si>
  <si>
    <t>14 0 01 70010</t>
  </si>
  <si>
    <r>
      <t xml:space="preserve">14 0 02 </t>
    </r>
    <r>
      <rPr>
        <sz val="9"/>
        <color indexed="10"/>
        <rFont val="Times New Roman"/>
        <family val="1"/>
      </rPr>
      <t>20260</t>
    </r>
  </si>
  <si>
    <t>14 0 02 20260</t>
  </si>
  <si>
    <r>
      <t xml:space="preserve">14 0 03 </t>
    </r>
    <r>
      <rPr>
        <sz val="9"/>
        <color indexed="10"/>
        <rFont val="Times New Roman"/>
        <family val="1"/>
      </rPr>
      <t>20340</t>
    </r>
  </si>
  <si>
    <t>14 0 03 20340</t>
  </si>
  <si>
    <r>
      <t xml:space="preserve">14 0 03 </t>
    </r>
    <r>
      <rPr>
        <sz val="9"/>
        <color indexed="10"/>
        <rFont val="Times New Roman"/>
        <family val="1"/>
      </rPr>
      <t>20770</t>
    </r>
  </si>
  <si>
    <t>14 0 03 20770</t>
  </si>
  <si>
    <r>
      <t xml:space="preserve">14 0 04 </t>
    </r>
    <r>
      <rPr>
        <sz val="9"/>
        <color indexed="10"/>
        <rFont val="Times New Roman"/>
        <family val="1"/>
      </rPr>
      <t>21180</t>
    </r>
  </si>
  <si>
    <t>14 0 04 21180</t>
  </si>
  <si>
    <r>
      <t xml:space="preserve">14 2 02 </t>
    </r>
    <r>
      <rPr>
        <sz val="9"/>
        <color indexed="10"/>
        <rFont val="Times New Roman"/>
        <family val="1"/>
      </rPr>
      <t>10110</t>
    </r>
  </si>
  <si>
    <t>Учреждение: Муниципальное казённое учреждение "Центр обеспечения и сопровождения образования" Яковлевского муниципального округа</t>
  </si>
  <si>
    <t>Муниципальная программа "Переселение граждан из аварийного жилищного фонда на территории Яковлевского муниципального округа" на 2024-2030 годы</t>
  </si>
  <si>
    <r>
      <t>15 0 01</t>
    </r>
    <r>
      <rPr>
        <sz val="9"/>
        <color indexed="10"/>
        <rFont val="Times New Roman"/>
        <family val="1"/>
      </rPr>
      <t xml:space="preserve"> 20780</t>
    </r>
  </si>
  <si>
    <t>15 0 01 20780</t>
  </si>
  <si>
    <r>
      <t xml:space="preserve">15 0 01 </t>
    </r>
    <r>
      <rPr>
        <sz val="9"/>
        <color indexed="10"/>
        <rFont val="Times New Roman"/>
        <family val="1"/>
      </rPr>
      <t>20440</t>
    </r>
  </si>
  <si>
    <t>15 0 01 20440</t>
  </si>
  <si>
    <r>
      <t xml:space="preserve">15 0 01 </t>
    </r>
    <r>
      <rPr>
        <sz val="9"/>
        <color indexed="10"/>
        <rFont val="Times New Roman"/>
        <family val="1"/>
      </rPr>
      <t>20450</t>
    </r>
  </si>
  <si>
    <t>15 0 01 20450</t>
  </si>
  <si>
    <t>Муниципальная программа "Профилактика правонарушений на территории Яковлевского муниципального округа" на 2024-2030 годы</t>
  </si>
  <si>
    <r>
      <t>16 0 01</t>
    </r>
    <r>
      <rPr>
        <sz val="9"/>
        <color indexed="10"/>
        <rFont val="Times New Roman"/>
        <family val="1"/>
      </rPr>
      <t xml:space="preserve"> 20820</t>
    </r>
  </si>
  <si>
    <t>16 0 01 20820</t>
  </si>
  <si>
    <r>
      <t xml:space="preserve">16 0 01 </t>
    </r>
    <r>
      <rPr>
        <sz val="9"/>
        <color indexed="10"/>
        <rFont val="Times New Roman"/>
        <family val="1"/>
      </rPr>
      <t>20830</t>
    </r>
  </si>
  <si>
    <t>16 0 01 20830</t>
  </si>
  <si>
    <r>
      <t xml:space="preserve">16 0 01 </t>
    </r>
    <r>
      <rPr>
        <sz val="9"/>
        <color indexed="10"/>
        <rFont val="Times New Roman"/>
        <family val="1"/>
      </rPr>
      <t>21100</t>
    </r>
  </si>
  <si>
    <t>16 0 01 21100</t>
  </si>
  <si>
    <r>
      <t xml:space="preserve">16 0 02 </t>
    </r>
    <r>
      <rPr>
        <sz val="9"/>
        <color indexed="10"/>
        <rFont val="Times New Roman"/>
        <family val="1"/>
      </rPr>
      <t>20870</t>
    </r>
  </si>
  <si>
    <t>16 0 02 20870</t>
  </si>
  <si>
    <r>
      <t xml:space="preserve">16 0 02 </t>
    </r>
    <r>
      <rPr>
        <sz val="9"/>
        <color indexed="10"/>
        <rFont val="Times New Roman"/>
        <family val="1"/>
      </rPr>
      <t>20910</t>
    </r>
  </si>
  <si>
    <t>16 0 02 20910</t>
  </si>
  <si>
    <r>
      <t xml:space="preserve">16 0 03 </t>
    </r>
    <r>
      <rPr>
        <sz val="9"/>
        <color indexed="10"/>
        <rFont val="Times New Roman"/>
        <family val="1"/>
      </rPr>
      <t>20930</t>
    </r>
  </si>
  <si>
    <t>16 0 03 20930</t>
  </si>
  <si>
    <r>
      <t xml:space="preserve">16 0 04 </t>
    </r>
    <r>
      <rPr>
        <sz val="9"/>
        <color indexed="10"/>
        <rFont val="Times New Roman"/>
        <family val="1"/>
      </rPr>
      <t>20970</t>
    </r>
  </si>
  <si>
    <t>16 0 04 20970</t>
  </si>
  <si>
    <r>
      <t xml:space="preserve">16 0 05 </t>
    </r>
    <r>
      <rPr>
        <sz val="9"/>
        <color indexed="10"/>
        <rFont val="Times New Roman"/>
        <family val="1"/>
      </rPr>
      <t>21000</t>
    </r>
  </si>
  <si>
    <t>16 0 05 21000</t>
  </si>
  <si>
    <t>Организация и проведение выставок, конкурсов,  акций и викторин, направленных на профилактику правонарушений на территории Яковлевского муниципального округа</t>
  </si>
  <si>
    <r>
      <t xml:space="preserve">16 0 01 </t>
    </r>
    <r>
      <rPr>
        <sz val="9"/>
        <color indexed="10"/>
        <rFont val="Times New Roman"/>
        <family val="1"/>
      </rPr>
      <t>20850</t>
    </r>
  </si>
  <si>
    <t>16 0 01 20850</t>
  </si>
  <si>
    <r>
      <t xml:space="preserve">16 0 03 </t>
    </r>
    <r>
      <rPr>
        <sz val="9"/>
        <color indexed="10"/>
        <rFont val="Times New Roman"/>
        <family val="1"/>
      </rPr>
      <t>21120</t>
    </r>
  </si>
  <si>
    <t>16 0 03 21120</t>
  </si>
  <si>
    <r>
      <t xml:space="preserve">16 0 01 </t>
    </r>
    <r>
      <rPr>
        <sz val="9"/>
        <color indexed="10"/>
        <rFont val="Times New Roman"/>
        <family val="1"/>
      </rPr>
      <t>20860</t>
    </r>
  </si>
  <si>
    <t>16 0 01 20860</t>
  </si>
  <si>
    <r>
      <t xml:space="preserve">16 0 03 </t>
    </r>
    <r>
      <rPr>
        <sz val="9"/>
        <color indexed="10"/>
        <rFont val="Times New Roman"/>
        <family val="1"/>
      </rPr>
      <t>21130</t>
    </r>
  </si>
  <si>
    <t>16 0 03 21130</t>
  </si>
  <si>
    <r>
      <t xml:space="preserve">16 0 02 </t>
    </r>
    <r>
      <rPr>
        <sz val="9"/>
        <color indexed="10"/>
        <rFont val="Times New Roman"/>
        <family val="1"/>
      </rPr>
      <t>20880</t>
    </r>
  </si>
  <si>
    <t>16 0 02 20880</t>
  </si>
  <si>
    <r>
      <t xml:space="preserve">16 0 03 </t>
    </r>
    <r>
      <rPr>
        <sz val="9"/>
        <color indexed="10"/>
        <rFont val="Times New Roman"/>
        <family val="1"/>
      </rPr>
      <t>20940</t>
    </r>
  </si>
  <si>
    <t>16 0 03 20940</t>
  </si>
  <si>
    <r>
      <t xml:space="preserve">16 0 05 </t>
    </r>
    <r>
      <rPr>
        <sz val="9"/>
        <color indexed="10"/>
        <rFont val="Times New Roman"/>
        <family val="1"/>
      </rPr>
      <t>20990</t>
    </r>
  </si>
  <si>
    <t>16 0 05 20990</t>
  </si>
  <si>
    <r>
      <t xml:space="preserve">16 0 01 </t>
    </r>
    <r>
      <rPr>
        <sz val="9"/>
        <color indexed="10"/>
        <rFont val="Times New Roman"/>
        <family val="1"/>
      </rPr>
      <t>20840</t>
    </r>
  </si>
  <si>
    <t>16 0 01 20840</t>
  </si>
  <si>
    <t>Муниципальная программа "Противодействие коррупции в Яковлевском муниципальном округе" на 2024-2030 годы</t>
  </si>
  <si>
    <t>Ежегодное повышение квалификации муниципальных служащих, в должностные обязанности которых входит участие в противодействии коррупции</t>
  </si>
  <si>
    <t>Обучение муниципальных служащих, впервые поступивших на муниципальную службу для замещения должностей, включенных в перечни, установленные нормативными правовыми актами Российской Федерации, по образовательным программам в области противодействия коррупции</t>
  </si>
  <si>
    <t>Обеспечение участия муниципальных служащих, работников, в должностные обязанности которых входит участие в проведении закупок товаров, работ, услуг для обеспечения муниципальных нужд в мероприятиях по профессиональному развитию в области противодействия коррупции, в том числе их обучение по дополнительным профессиональным программам в области противодействия коррупции</t>
  </si>
  <si>
    <r>
      <t xml:space="preserve">17 0 01 </t>
    </r>
    <r>
      <rPr>
        <sz val="9"/>
        <color indexed="10"/>
        <rFont val="Times New Roman"/>
        <family val="1"/>
      </rPr>
      <t>20810</t>
    </r>
  </si>
  <si>
    <t>17 0 01 20810</t>
  </si>
  <si>
    <r>
      <t xml:space="preserve">17 0 02 </t>
    </r>
    <r>
      <rPr>
        <sz val="9"/>
        <color indexed="10"/>
        <rFont val="Times New Roman"/>
        <family val="1"/>
      </rPr>
      <t>20790</t>
    </r>
  </si>
  <si>
    <t>17 0 02 20790</t>
  </si>
  <si>
    <r>
      <t xml:space="preserve">17 0 02 </t>
    </r>
    <r>
      <rPr>
        <sz val="9"/>
        <color indexed="10"/>
        <rFont val="Times New Roman"/>
        <family val="1"/>
      </rPr>
      <t>20800</t>
    </r>
  </si>
  <si>
    <t>17 0 02 20800</t>
  </si>
  <si>
    <t>Капитальное строительство здания библиотеки с. Достоевка, включая разработку проектно-сметной документации</t>
  </si>
  <si>
    <t>04 2 02 40150</t>
  </si>
  <si>
    <r>
      <t xml:space="preserve">04 2 02 </t>
    </r>
    <r>
      <rPr>
        <sz val="9"/>
        <color indexed="10"/>
        <rFont val="Times New Roman"/>
        <family val="1"/>
      </rPr>
      <t>40150</t>
    </r>
  </si>
  <si>
    <t>04 1 01 21700</t>
  </si>
  <si>
    <r>
      <t xml:space="preserve">04 1 01 </t>
    </r>
    <r>
      <rPr>
        <sz val="9"/>
        <color indexed="10"/>
        <rFont val="Times New Roman"/>
        <family val="1"/>
      </rPr>
      <t>21700</t>
    </r>
  </si>
  <si>
    <t>Учреждение: Муниципальное казенное учреждение  "Управление культуры" Яковлевлевского муниципального округа</t>
  </si>
  <si>
    <t>Муниципальное казенное учреждение "Управление культуры" Яковлевского муниципального округа</t>
  </si>
  <si>
    <t>Муниципальная программа "Развитие культуры в Яковлевском муниципальном округе" на 2024-2030 годы</t>
  </si>
  <si>
    <t>Подпрограмма "Сохранение и развитие культуры в Яковлевском муниципальном округе" на 2024-2030 годы</t>
  </si>
  <si>
    <r>
      <t xml:space="preserve">16 0 02 </t>
    </r>
    <r>
      <rPr>
        <sz val="9"/>
        <color indexed="10"/>
        <rFont val="Times New Roman"/>
        <family val="1"/>
      </rPr>
      <t>21810</t>
    </r>
  </si>
  <si>
    <t>16 0 02 21810</t>
  </si>
  <si>
    <r>
      <t xml:space="preserve">16 0 03 </t>
    </r>
    <r>
      <rPr>
        <sz val="9"/>
        <color indexed="10"/>
        <rFont val="Times New Roman"/>
        <family val="1"/>
      </rPr>
      <t>20950</t>
    </r>
  </si>
  <si>
    <t>16 0 03 20950</t>
  </si>
  <si>
    <r>
      <t xml:space="preserve">16 0 03 </t>
    </r>
    <r>
      <rPr>
        <sz val="9"/>
        <color indexed="10"/>
        <rFont val="Times New Roman"/>
        <family val="1"/>
      </rPr>
      <t>20960</t>
    </r>
  </si>
  <si>
    <t>16 0 03 20960</t>
  </si>
  <si>
    <t>Подпрограмма "Патриотическое воспитание граждан Российской Федерации в Яковлевском муниципальном округе" на 2024-2030 годы</t>
  </si>
  <si>
    <t>Мероприятия по патриотическому воспитанию граждан Яковлевского округа</t>
  </si>
  <si>
    <t>04 3 01 21310</t>
  </si>
  <si>
    <r>
      <t xml:space="preserve">04 3 01 </t>
    </r>
    <r>
      <rPr>
        <sz val="9"/>
        <color indexed="10"/>
        <rFont val="Times New Roman"/>
        <family val="1"/>
      </rPr>
      <t>21310</t>
    </r>
  </si>
  <si>
    <t>Муниципальная программа "Развитие культуры в Яковлевском муниципальном округе" на 20249-2030 годы</t>
  </si>
  <si>
    <t>99 9 99 10110</t>
  </si>
  <si>
    <r>
      <t xml:space="preserve">99 9 99 </t>
    </r>
    <r>
      <rPr>
        <sz val="9"/>
        <color indexed="10"/>
        <rFont val="Times New Roman"/>
        <family val="1"/>
      </rPr>
      <t>10110</t>
    </r>
  </si>
  <si>
    <t>Муниципальная программа "Развитие образования Яковлевского муниципального округа" на 2024-2030 годы</t>
  </si>
  <si>
    <t>Мероприятия, проводимые Администрацией Яковлевского муниципального округа</t>
  </si>
  <si>
    <r>
      <t xml:space="preserve">99 9 99 </t>
    </r>
    <r>
      <rPr>
        <sz val="9"/>
        <color indexed="10"/>
        <rFont val="Times New Roman"/>
        <family val="1"/>
      </rPr>
      <t>21620</t>
    </r>
  </si>
  <si>
    <t>99 9 99 21620</t>
  </si>
  <si>
    <r>
      <t xml:space="preserve">99 9 99 </t>
    </r>
    <r>
      <rPr>
        <sz val="9"/>
        <color indexed="10"/>
        <rFont val="Times New Roman"/>
        <family val="1"/>
      </rPr>
      <t>10110</t>
    </r>
  </si>
  <si>
    <t>Муниципальная программа "Развитие транспортного комплекса Яковлевского муниципального округа" на 2024-2030 годы</t>
  </si>
  <si>
    <t>Подпрограмма "Развитие малого и среднего предпринимательства в Яковлевском муниципальном округе" на 2024-2030 годы</t>
  </si>
  <si>
    <t>Предоставление субсидий перевозчикам в целях возмещения части затрат на выполнение работ, связанных с осуществлением регулярных перевозок по регулируемым тарифам автомобильным транспортом по муниципальным маршрутам в границах Яковлевского муниципального округа</t>
  </si>
  <si>
    <t>10 0 0Г S2410</t>
  </si>
  <si>
    <t xml:space="preserve">Организация транспортного обслуживания населения в границах муниципальных образований </t>
  </si>
  <si>
    <t>09 0 01 S2610</t>
  </si>
  <si>
    <r>
      <t xml:space="preserve">09 0 01 </t>
    </r>
    <r>
      <rPr>
        <sz val="9"/>
        <color indexed="10"/>
        <rFont val="Times New Roman"/>
        <family val="1"/>
      </rPr>
      <t>S2610</t>
    </r>
  </si>
  <si>
    <t>от 19 декабря 2023 № 181-НПА</t>
  </si>
  <si>
    <t>Учреждение : Муниципальное казенное учреждение "Хозяйственное управление Яковлевского муниципального округа"</t>
  </si>
  <si>
    <r>
      <t xml:space="preserve">10 0 01 </t>
    </r>
    <r>
      <rPr>
        <sz val="9"/>
        <color indexed="10"/>
        <rFont val="Times New Roman"/>
        <family val="1"/>
      </rPr>
      <t>20360</t>
    </r>
  </si>
  <si>
    <r>
      <t xml:space="preserve">10 0 02 </t>
    </r>
    <r>
      <rPr>
        <sz val="9"/>
        <color indexed="10"/>
        <rFont val="Times New Roman"/>
        <family val="1"/>
      </rPr>
      <t>20300</t>
    </r>
  </si>
  <si>
    <t>10 0 0Г S2250</t>
  </si>
  <si>
    <r>
      <t xml:space="preserve">10 0 0Г </t>
    </r>
    <r>
      <rPr>
        <sz val="9"/>
        <color indexed="10"/>
        <rFont val="Times New Roman"/>
        <family val="1"/>
      </rPr>
      <t>S2250</t>
    </r>
  </si>
  <si>
    <r>
      <t xml:space="preserve">17 0 02 </t>
    </r>
    <r>
      <rPr>
        <sz val="9"/>
        <color indexed="10"/>
        <rFont val="Times New Roman"/>
        <family val="1"/>
      </rPr>
      <t>21830</t>
    </r>
  </si>
  <si>
    <t>17 0 02 21830</t>
  </si>
  <si>
    <r>
      <t xml:space="preserve">13 0 02 </t>
    </r>
    <r>
      <rPr>
        <sz val="9"/>
        <color indexed="10"/>
        <rFont val="Times New Roman"/>
        <family val="1"/>
      </rPr>
      <t>21840</t>
    </r>
  </si>
  <si>
    <t>13 0 02 21840</t>
  </si>
  <si>
    <r>
      <t xml:space="preserve">08 0 02 </t>
    </r>
    <r>
      <rPr>
        <sz val="9"/>
        <color indexed="10"/>
        <rFont val="Times New Roman"/>
        <family val="1"/>
      </rPr>
      <t>40160</t>
    </r>
  </si>
  <si>
    <t>08 0 02 40160</t>
  </si>
  <si>
    <t>Реализация проектов инициативного бюджетирования по направлению "Молодежный бюджет"</t>
  </si>
  <si>
    <r>
      <t>02 2 0</t>
    </r>
    <r>
      <rPr>
        <sz val="9"/>
        <color indexed="10"/>
        <rFont val="Times New Roman"/>
        <family val="1"/>
      </rPr>
      <t>Ц S2750</t>
    </r>
  </si>
  <si>
    <t>02 2 0Ц S2750</t>
  </si>
  <si>
    <t>Резервный фонд Администрации Яковлевского муниципального округа</t>
  </si>
  <si>
    <r>
      <t xml:space="preserve">99 9 99 </t>
    </r>
    <r>
      <rPr>
        <sz val="9"/>
        <color indexed="10"/>
        <rFont val="Times New Roman"/>
        <family val="1"/>
      </rPr>
      <t>21800</t>
    </r>
  </si>
  <si>
    <t>Проведение работ, связанных с обследованием автомобильных трасс в части их покрытия подвижной радиотелефонной связью</t>
  </si>
  <si>
    <r>
      <t xml:space="preserve">14 0 05 </t>
    </r>
    <r>
      <rPr>
        <sz val="9"/>
        <color indexed="10"/>
        <rFont val="Times New Roman"/>
        <family val="1"/>
      </rPr>
      <t>21860</t>
    </r>
  </si>
  <si>
    <t>14 0 05 21860</t>
  </si>
  <si>
    <r>
      <t xml:space="preserve">14 0 05 </t>
    </r>
    <r>
      <rPr>
        <sz val="9"/>
        <color indexed="10"/>
        <rFont val="Times New Roman"/>
        <family val="1"/>
      </rPr>
      <t>S2090</t>
    </r>
  </si>
  <si>
    <t>08 0 0Ц S2361</t>
  </si>
  <si>
    <r>
      <t>08 0 0</t>
    </r>
    <r>
      <rPr>
        <sz val="9"/>
        <color indexed="10"/>
        <rFont val="Times New Roman"/>
        <family val="1"/>
      </rPr>
      <t xml:space="preserve">Ц </t>
    </r>
    <r>
      <rPr>
        <sz val="9"/>
        <color indexed="10"/>
        <rFont val="Times New Roman"/>
        <family val="1"/>
      </rPr>
      <t>S2361</t>
    </r>
  </si>
  <si>
    <r>
      <t>10 0 0Г</t>
    </r>
    <r>
      <rPr>
        <sz val="9"/>
        <color indexed="10"/>
        <rFont val="Times New Roman"/>
        <family val="1"/>
      </rPr>
      <t xml:space="preserve"> S2250</t>
    </r>
  </si>
  <si>
    <t>14 1 00 00000</t>
  </si>
  <si>
    <r>
      <t xml:space="preserve">14 1 00 </t>
    </r>
    <r>
      <rPr>
        <sz val="9"/>
        <color indexed="10"/>
        <rFont val="Times New Roman"/>
        <family val="1"/>
      </rPr>
      <t>20190</t>
    </r>
  </si>
  <si>
    <t>14 1 01 20190</t>
  </si>
  <si>
    <r>
      <t xml:space="preserve">14 1 04 </t>
    </r>
    <r>
      <rPr>
        <sz val="9"/>
        <color indexed="10"/>
        <rFont val="Times New Roman"/>
        <family val="1"/>
      </rPr>
      <t>21050</t>
    </r>
  </si>
  <si>
    <t>14 1 04 21050</t>
  </si>
  <si>
    <r>
      <t xml:space="preserve">14 1 02 </t>
    </r>
    <r>
      <rPr>
        <sz val="9"/>
        <color indexed="10"/>
        <rFont val="Times New Roman"/>
        <family val="1"/>
      </rPr>
      <t>21600</t>
    </r>
  </si>
  <si>
    <t>Организация и проведение конкурсов среди предпринимателей Яковлевского муниципального округа</t>
  </si>
  <si>
    <t>Проведение работ по межеванию, паспортизации и постановке на кадастровый учет мелиоративной системы с. Андреевка</t>
  </si>
  <si>
    <r>
      <t xml:space="preserve">14 0 06 </t>
    </r>
    <r>
      <rPr>
        <sz val="9"/>
        <color indexed="10"/>
        <rFont val="Times New Roman"/>
        <family val="1"/>
      </rPr>
      <t>21880</t>
    </r>
  </si>
  <si>
    <t>14 0 06 21880</t>
  </si>
  <si>
    <t>Обеспечение льготных категорий граждан твердым топливом</t>
  </si>
  <si>
    <r>
      <t xml:space="preserve">05 0 04 </t>
    </r>
    <r>
      <rPr>
        <sz val="9"/>
        <color indexed="10"/>
        <rFont val="Times New Roman"/>
        <family val="1"/>
      </rPr>
      <t>21870</t>
    </r>
  </si>
  <si>
    <t>05 0 04 21870</t>
  </si>
  <si>
    <t>14 0 0Ф R5990</t>
  </si>
  <si>
    <r>
      <t>14 0 0</t>
    </r>
    <r>
      <rPr>
        <sz val="9"/>
        <color indexed="10"/>
        <rFont val="Times New Roman"/>
        <family val="1"/>
      </rPr>
      <t>Ф R5990</t>
    </r>
  </si>
  <si>
    <r>
      <t>14 0 0</t>
    </r>
    <r>
      <rPr>
        <sz val="9"/>
        <color indexed="10"/>
        <rFont val="Times New Roman"/>
        <family val="1"/>
      </rPr>
      <t xml:space="preserve">Ф </t>
    </r>
    <r>
      <rPr>
        <sz val="9"/>
        <color indexed="10"/>
        <rFont val="Times New Roman"/>
        <family val="1"/>
      </rPr>
      <t>R5990</t>
    </r>
  </si>
  <si>
    <r>
      <t xml:space="preserve">04 2 01 </t>
    </r>
    <r>
      <rPr>
        <sz val="9"/>
        <color indexed="10"/>
        <rFont val="Times New Roman"/>
        <family val="1"/>
      </rPr>
      <t>S25</t>
    </r>
    <r>
      <rPr>
        <sz val="9"/>
        <color indexed="10"/>
        <rFont val="Times New Roman"/>
        <family val="1"/>
      </rPr>
      <t>40</t>
    </r>
  </si>
  <si>
    <t>14 1 02 21600</t>
  </si>
  <si>
    <r>
      <t xml:space="preserve">05 0 04 </t>
    </r>
    <r>
      <rPr>
        <sz val="9"/>
        <color indexed="10"/>
        <rFont val="Times New Roman"/>
        <family val="1"/>
      </rPr>
      <t>S2</t>
    </r>
    <r>
      <rPr>
        <sz val="9"/>
        <color indexed="10"/>
        <rFont val="Times New Roman"/>
        <family val="1"/>
      </rPr>
      <t>620</t>
    </r>
  </si>
  <si>
    <r>
      <t xml:space="preserve">09 0 01 </t>
    </r>
    <r>
      <rPr>
        <sz val="9"/>
        <color indexed="10"/>
        <rFont val="Times New Roman"/>
        <family val="1"/>
      </rPr>
      <t>S26</t>
    </r>
    <r>
      <rPr>
        <sz val="9"/>
        <color indexed="10"/>
        <rFont val="Times New Roman"/>
        <family val="1"/>
      </rPr>
      <t>10</t>
    </r>
  </si>
  <si>
    <t>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 за счет средств краевого бюджета</t>
  </si>
  <si>
    <r>
      <t xml:space="preserve">08 0 03 </t>
    </r>
    <r>
      <rPr>
        <sz val="9"/>
        <color indexed="10"/>
        <rFont val="Times New Roman"/>
        <family val="1"/>
      </rPr>
      <t>S21</t>
    </r>
    <r>
      <rPr>
        <sz val="9"/>
        <color indexed="10"/>
        <rFont val="Times New Roman"/>
        <family val="1"/>
      </rPr>
      <t>90</t>
    </r>
  </si>
  <si>
    <t>Муниципальная программа "Развитие культуры в Яковлевском муниципальном округк" на 2024-2030 годы</t>
  </si>
  <si>
    <r>
      <t xml:space="preserve">04 0 03 </t>
    </r>
    <r>
      <rPr>
        <sz val="9"/>
        <color indexed="10"/>
        <rFont val="Times New Roman"/>
        <family val="1"/>
      </rPr>
      <t>S</t>
    </r>
    <r>
      <rPr>
        <sz val="9"/>
        <color indexed="10"/>
        <rFont val="Times New Roman"/>
        <family val="1"/>
      </rPr>
      <t>2640</t>
    </r>
  </si>
  <si>
    <t xml:space="preserve"> </t>
  </si>
  <si>
    <t xml:space="preserve">  Уплата налогов, сборов и иных платежей</t>
  </si>
  <si>
    <t>03 3 01 93210</t>
  </si>
  <si>
    <r>
      <t xml:space="preserve">03 3 01 </t>
    </r>
    <r>
      <rPr>
        <sz val="9"/>
        <color indexed="10"/>
        <rFont val="Times New Roman"/>
        <family val="1"/>
      </rPr>
      <t>93210</t>
    </r>
  </si>
  <si>
    <t xml:space="preserve">  Социальные выплаты гражданам, кроме публичных нормативных социальных выплат</t>
  </si>
  <si>
    <t xml:space="preserve">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</si>
  <si>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08 0 02 S2230</t>
  </si>
  <si>
    <r>
      <t xml:space="preserve">08 0 02 </t>
    </r>
    <r>
      <rPr>
        <sz val="9"/>
        <color indexed="10"/>
        <rFont val="Times New Roman"/>
        <family val="1"/>
      </rPr>
      <t>S2230</t>
    </r>
  </si>
  <si>
    <r>
      <t xml:space="preserve">08 0 02 </t>
    </r>
    <r>
      <rPr>
        <sz val="9"/>
        <color indexed="8"/>
        <rFont val="Times New Roman"/>
        <family val="1"/>
      </rPr>
      <t>S2230</t>
    </r>
  </si>
  <si>
    <r>
      <t xml:space="preserve">08 0 02 </t>
    </r>
    <r>
      <rPr>
        <sz val="9"/>
        <color indexed="10"/>
        <rFont val="Times New Roman"/>
        <family val="1"/>
      </rPr>
      <t>S2</t>
    </r>
    <r>
      <rPr>
        <sz val="9"/>
        <color indexed="10"/>
        <rFont val="Times New Roman"/>
        <family val="1"/>
      </rPr>
      <t>230</t>
    </r>
  </si>
  <si>
    <t>Стьроительство и реконструкция (модернизация) объектов питьевого водоснабжения (объекты муниципальной собственности)</t>
  </si>
  <si>
    <r>
      <t>05 0</t>
    </r>
    <r>
      <rPr>
        <sz val="9"/>
        <color indexed="10"/>
        <rFont val="Times New Roman"/>
        <family val="1"/>
      </rPr>
      <t xml:space="preserve"> F5 52432</t>
    </r>
  </si>
  <si>
    <t>05 0 F5 52432</t>
  </si>
  <si>
    <r>
      <t xml:space="preserve">07 0 03 </t>
    </r>
    <r>
      <rPr>
        <sz val="9"/>
        <color indexed="10"/>
        <rFont val="Times New Roman"/>
        <family val="1"/>
      </rPr>
      <t>21480</t>
    </r>
  </si>
  <si>
    <t>07 0 03 21480</t>
  </si>
  <si>
    <r>
      <t xml:space="preserve">07 0 03 </t>
    </r>
    <r>
      <rPr>
        <sz val="9"/>
        <color indexed="10"/>
        <rFont val="Times New Roman"/>
        <family val="1"/>
      </rPr>
      <t>S2170</t>
    </r>
  </si>
  <si>
    <t>07 0 03 S2170</t>
  </si>
  <si>
    <r>
      <t xml:space="preserve">07 00Ц </t>
    </r>
    <r>
      <rPr>
        <sz val="9"/>
        <color indexed="10"/>
        <rFont val="Times New Roman"/>
        <family val="1"/>
      </rPr>
      <t>S2362</t>
    </r>
  </si>
  <si>
    <t>07 00Ц S2362</t>
  </si>
  <si>
    <r>
      <t xml:space="preserve">07 0 03 </t>
    </r>
    <r>
      <rPr>
        <sz val="9"/>
        <color indexed="10"/>
        <rFont val="Times New Roman"/>
        <family val="1"/>
      </rPr>
      <t>21470</t>
    </r>
  </si>
  <si>
    <t>07 0 03 21470</t>
  </si>
  <si>
    <t>08 00ЖR7530</t>
  </si>
  <si>
    <t>08 00ЖS7530</t>
  </si>
  <si>
    <t>08  0ЖS7530</t>
  </si>
  <si>
    <r>
      <t xml:space="preserve">08 0 02 </t>
    </r>
    <r>
      <rPr>
        <sz val="9"/>
        <color indexed="10"/>
        <rFont val="Times New Roman"/>
        <family val="1"/>
      </rPr>
      <t>21790</t>
    </r>
  </si>
  <si>
    <t>04 2 01 21700</t>
  </si>
  <si>
    <r>
      <t xml:space="preserve">04 2 01 </t>
    </r>
    <r>
      <rPr>
        <sz val="9"/>
        <color indexed="10"/>
        <rFont val="Times New Roman"/>
        <family val="1"/>
      </rPr>
      <t>21700</t>
    </r>
  </si>
  <si>
    <t>Обеспечение транспортного обслуживания населения</t>
  </si>
  <si>
    <r>
      <t xml:space="preserve">10 0 06 </t>
    </r>
    <r>
      <rPr>
        <sz val="9"/>
        <color indexed="10"/>
        <rFont val="Times New Roman"/>
        <family val="1"/>
      </rPr>
      <t>21890</t>
    </r>
  </si>
  <si>
    <t>10 0 06 21890</t>
  </si>
  <si>
    <t>Развитие инфраструктурной системы оповещения и информирования населения об опасностях</t>
  </si>
  <si>
    <r>
      <t xml:space="preserve">06 0 01 </t>
    </r>
    <r>
      <rPr>
        <sz val="9"/>
        <color indexed="10"/>
        <rFont val="Times New Roman"/>
        <family val="1"/>
      </rPr>
      <t>21900</t>
    </r>
  </si>
  <si>
    <t>06 0 01 21900</t>
  </si>
  <si>
    <t>Устройство пешеходной дорожки по ул. Ленинская (от ул. 50 лет ВЛКСМ до ул. Набережная)</t>
  </si>
  <si>
    <t>12 1 02 21910</t>
  </si>
  <si>
    <r>
      <t xml:space="preserve">12 1 02 </t>
    </r>
    <r>
      <rPr>
        <sz val="9"/>
        <color indexed="10"/>
        <rFont val="Times New Roman"/>
        <family val="1"/>
      </rPr>
      <t>21910</t>
    </r>
  </si>
  <si>
    <t>Мероприятия по противодействия распространения наркотиков в молодежной среде</t>
  </si>
  <si>
    <r>
      <t xml:space="preserve">10 0 0Г </t>
    </r>
    <r>
      <rPr>
        <sz val="9"/>
        <color indexed="10"/>
        <rFont val="Times New Roman"/>
        <family val="1"/>
      </rPr>
      <t>S2</t>
    </r>
    <r>
      <rPr>
        <sz val="9"/>
        <color indexed="10"/>
        <rFont val="Times New Roman"/>
        <family val="1"/>
      </rPr>
      <t>390</t>
    </r>
  </si>
  <si>
    <t>10 0 0Г S2390</t>
  </si>
  <si>
    <r>
      <t xml:space="preserve">10 0 0Г </t>
    </r>
    <r>
      <rPr>
        <sz val="9"/>
        <color indexed="10"/>
        <rFont val="Times New Roman"/>
        <family val="1"/>
      </rPr>
      <t>S2390</t>
    </r>
  </si>
  <si>
    <t>от 23 апреля 2024 № 282-НПА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</si>
</sst>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00_);_(* \(#,##0.000\);_(* &quot;-&quot;??_);_(@_)"/>
    <numFmt numFmtId="183" formatCode="0.000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"/>
    <numFmt numFmtId="188" formatCode="_(* #,##0.000000_);_(* \(#,##0.000000\);_(* &quot;-&quot;??_);_(@_)"/>
    <numFmt numFmtId="189" formatCode="_(* #,##0.0000000_);_(* \(#,##0.00000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\ _₽_-;\-* #,##0.000\ _₽_-;_-* &quot;-&quot;???\ _₽_-;_-@_-"/>
  </numFmts>
  <fonts count="5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textRotation="255" wrapText="1"/>
    </xf>
    <xf numFmtId="0" fontId="3" fillId="0" borderId="10" xfId="0" applyFont="1" applyBorder="1" applyAlignment="1">
      <alignment horizontal="center" textRotation="255"/>
    </xf>
    <xf numFmtId="0" fontId="3" fillId="0" borderId="0" xfId="0" applyFont="1" applyAlignment="1">
      <alignment horizontal="right" vertical="center" wrapText="1"/>
    </xf>
    <xf numFmtId="181" fontId="2" fillId="33" borderId="10" xfId="60" applyFont="1" applyFill="1" applyBorder="1" applyAlignment="1">
      <alignment/>
    </xf>
    <xf numFmtId="0" fontId="2" fillId="33" borderId="10" xfId="0" applyFont="1" applyFill="1" applyBorder="1" applyAlignment="1">
      <alignment/>
    </xf>
    <xf numFmtId="181" fontId="2" fillId="33" borderId="0" xfId="60" applyFont="1" applyFill="1" applyAlignment="1">
      <alignment/>
    </xf>
    <xf numFmtId="181" fontId="2" fillId="33" borderId="10" xfId="0" applyNumberFormat="1" applyFont="1" applyFill="1" applyBorder="1" applyAlignment="1">
      <alignment/>
    </xf>
    <xf numFmtId="181" fontId="4" fillId="33" borderId="10" xfId="60" applyFont="1" applyFill="1" applyBorder="1" applyAlignment="1">
      <alignment/>
    </xf>
    <xf numFmtId="181" fontId="0" fillId="0" borderId="0" xfId="60" applyFont="1" applyAlignment="1">
      <alignment/>
    </xf>
    <xf numFmtId="181" fontId="0" fillId="0" borderId="0" xfId="0" applyNumberFormat="1" applyAlignment="1">
      <alignment/>
    </xf>
    <xf numFmtId="49" fontId="6" fillId="33" borderId="12" xfId="0" applyNumberFormat="1" applyFont="1" applyFill="1" applyBorder="1" applyAlignment="1">
      <alignment horizontal="center"/>
    </xf>
    <xf numFmtId="49" fontId="52" fillId="33" borderId="12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81" fontId="4" fillId="33" borderId="0" xfId="60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81" fontId="2" fillId="33" borderId="0" xfId="0" applyNumberFormat="1" applyFont="1" applyFill="1" applyAlignment="1">
      <alignment/>
    </xf>
    <xf numFmtId="181" fontId="5" fillId="33" borderId="10" xfId="60" applyFont="1" applyFill="1" applyBorder="1" applyAlignment="1">
      <alignment/>
    </xf>
    <xf numFmtId="181" fontId="0" fillId="33" borderId="0" xfId="60" applyFont="1" applyFill="1" applyAlignment="1">
      <alignment/>
    </xf>
    <xf numFmtId="173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60" applyNumberFormat="1" applyFont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81" fontId="2" fillId="33" borderId="0" xfId="60" applyFont="1" applyFill="1" applyBorder="1" applyAlignment="1">
      <alignment/>
    </xf>
    <xf numFmtId="181" fontId="4" fillId="33" borderId="0" xfId="60" applyFont="1" applyFill="1" applyBorder="1" applyAlignment="1">
      <alignment horizontal="center"/>
    </xf>
    <xf numFmtId="49" fontId="52" fillId="33" borderId="15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181" fontId="2" fillId="33" borderId="10" xfId="60" applyFont="1" applyFill="1" applyBorder="1" applyAlignment="1">
      <alignment horizontal="center"/>
    </xf>
    <xf numFmtId="49" fontId="52" fillId="33" borderId="10" xfId="0" applyNumberFormat="1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181" fontId="2" fillId="31" borderId="10" xfId="60" applyFont="1" applyFill="1" applyBorder="1" applyAlignment="1">
      <alignment/>
    </xf>
    <xf numFmtId="181" fontId="2" fillId="31" borderId="0" xfId="60" applyFont="1" applyFill="1" applyAlignment="1">
      <alignment/>
    </xf>
    <xf numFmtId="49" fontId="52" fillId="33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81" fontId="2" fillId="33" borderId="13" xfId="60" applyFont="1" applyFill="1" applyBorder="1" applyAlignment="1">
      <alignment/>
    </xf>
    <xf numFmtId="0" fontId="2" fillId="31" borderId="10" xfId="0" applyFont="1" applyFill="1" applyBorder="1" applyAlignment="1">
      <alignment/>
    </xf>
    <xf numFmtId="181" fontId="6" fillId="31" borderId="13" xfId="6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181" fontId="2" fillId="33" borderId="13" xfId="60" applyNumberFormat="1" applyFont="1" applyFill="1" applyBorder="1" applyAlignment="1">
      <alignment horizontal="center"/>
    </xf>
    <xf numFmtId="181" fontId="2" fillId="33" borderId="14" xfId="60" applyFont="1" applyFill="1" applyBorder="1" applyAlignment="1">
      <alignment horizontal="center"/>
    </xf>
    <xf numFmtId="181" fontId="2" fillId="33" borderId="15" xfId="60" applyFont="1" applyFill="1" applyBorder="1" applyAlignment="1">
      <alignment horizontal="center"/>
    </xf>
    <xf numFmtId="181" fontId="2" fillId="33" borderId="13" xfId="60" applyFont="1" applyFill="1" applyBorder="1" applyAlignment="1">
      <alignment horizontal="center"/>
    </xf>
    <xf numFmtId="182" fontId="2" fillId="33" borderId="13" xfId="60" applyNumberFormat="1" applyFont="1" applyFill="1" applyBorder="1" applyAlignment="1">
      <alignment horizontal="center"/>
    </xf>
    <xf numFmtId="181" fontId="0" fillId="33" borderId="0" xfId="6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right"/>
    </xf>
    <xf numFmtId="43" fontId="0" fillId="0" borderId="0" xfId="60" applyNumberFormat="1" applyFont="1" applyAlignment="1">
      <alignment/>
    </xf>
    <xf numFmtId="181" fontId="0" fillId="33" borderId="0" xfId="60" applyFont="1" applyFill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81" fontId="2" fillId="33" borderId="13" xfId="60" applyFont="1" applyFill="1" applyBorder="1" applyAlignment="1">
      <alignment horizontal="center"/>
    </xf>
    <xf numFmtId="181" fontId="2" fillId="33" borderId="14" xfId="60" applyFont="1" applyFill="1" applyBorder="1" applyAlignment="1">
      <alignment horizontal="center"/>
    </xf>
    <xf numFmtId="181" fontId="2" fillId="33" borderId="15" xfId="60" applyFont="1" applyFill="1" applyBorder="1" applyAlignment="1">
      <alignment horizontal="center"/>
    </xf>
    <xf numFmtId="0" fontId="53" fillId="33" borderId="19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181" fontId="4" fillId="33" borderId="13" xfId="60" applyFont="1" applyFill="1" applyBorder="1" applyAlignment="1">
      <alignment horizontal="center"/>
    </xf>
    <xf numFmtId="181" fontId="4" fillId="33" borderId="14" xfId="60" applyFont="1" applyFill="1" applyBorder="1" applyAlignment="1">
      <alignment horizontal="center"/>
    </xf>
    <xf numFmtId="181" fontId="4" fillId="33" borderId="15" xfId="6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181" fontId="5" fillId="33" borderId="13" xfId="60" applyFont="1" applyFill="1" applyBorder="1" applyAlignment="1">
      <alignment horizontal="center"/>
    </xf>
    <xf numFmtId="181" fontId="5" fillId="33" borderId="14" xfId="60" applyFont="1" applyFill="1" applyBorder="1" applyAlignment="1">
      <alignment horizontal="center"/>
    </xf>
    <xf numFmtId="181" fontId="5" fillId="33" borderId="15" xfId="60" applyFont="1" applyFill="1" applyBorder="1" applyAlignment="1">
      <alignment horizontal="center"/>
    </xf>
    <xf numFmtId="182" fontId="2" fillId="33" borderId="13" xfId="60" applyNumberFormat="1" applyFont="1" applyFill="1" applyBorder="1" applyAlignment="1">
      <alignment horizontal="center"/>
    </xf>
    <xf numFmtId="182" fontId="2" fillId="33" borderId="14" xfId="60" applyNumberFormat="1" applyFont="1" applyFill="1" applyBorder="1" applyAlignment="1">
      <alignment horizontal="center"/>
    </xf>
    <xf numFmtId="182" fontId="2" fillId="33" borderId="15" xfId="60" applyNumberFormat="1" applyFont="1" applyFill="1" applyBorder="1" applyAlignment="1">
      <alignment horizontal="center"/>
    </xf>
    <xf numFmtId="181" fontId="2" fillId="33" borderId="13" xfId="60" applyNumberFormat="1" applyFont="1" applyFill="1" applyBorder="1" applyAlignment="1">
      <alignment horizontal="center"/>
    </xf>
    <xf numFmtId="181" fontId="2" fillId="33" borderId="14" xfId="60" applyNumberFormat="1" applyFont="1" applyFill="1" applyBorder="1" applyAlignment="1">
      <alignment horizontal="center"/>
    </xf>
    <xf numFmtId="181" fontId="2" fillId="33" borderId="15" xfId="60" applyNumberFormat="1" applyFont="1" applyFill="1" applyBorder="1" applyAlignment="1">
      <alignment horizontal="center"/>
    </xf>
    <xf numFmtId="181" fontId="4" fillId="33" borderId="0" xfId="6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181" fontId="2" fillId="31" borderId="13" xfId="60" applyFont="1" applyFill="1" applyBorder="1" applyAlignment="1">
      <alignment horizontal="center"/>
    </xf>
    <xf numFmtId="181" fontId="2" fillId="31" borderId="14" xfId="60" applyFont="1" applyFill="1" applyBorder="1" applyAlignment="1">
      <alignment horizontal="center"/>
    </xf>
    <xf numFmtId="181" fontId="2" fillId="31" borderId="15" xfId="60" applyFont="1" applyFill="1" applyBorder="1" applyAlignment="1">
      <alignment horizontal="center"/>
    </xf>
    <xf numFmtId="181" fontId="8" fillId="33" borderId="13" xfId="60" applyFont="1" applyFill="1" applyBorder="1" applyAlignment="1">
      <alignment horizontal="center"/>
    </xf>
    <xf numFmtId="181" fontId="8" fillId="33" borderId="14" xfId="60" applyFont="1" applyFill="1" applyBorder="1" applyAlignment="1">
      <alignment horizontal="center"/>
    </xf>
    <xf numFmtId="181" fontId="8" fillId="33" borderId="15" xfId="60" applyFont="1" applyFill="1" applyBorder="1" applyAlignment="1">
      <alignment horizontal="center"/>
    </xf>
    <xf numFmtId="181" fontId="6" fillId="31" borderId="13" xfId="60" applyFont="1" applyFill="1" applyBorder="1" applyAlignment="1">
      <alignment horizontal="center"/>
    </xf>
    <xf numFmtId="181" fontId="6" fillId="31" borderId="14" xfId="60" applyFont="1" applyFill="1" applyBorder="1" applyAlignment="1">
      <alignment horizontal="center"/>
    </xf>
    <xf numFmtId="181" fontId="6" fillId="31" borderId="15" xfId="6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4" fillId="0" borderId="13" xfId="0" applyFont="1" applyBorder="1" applyAlignment="1">
      <alignment horizontal="left" wrapText="1"/>
    </xf>
    <xf numFmtId="0" fontId="54" fillId="0" borderId="14" xfId="0" applyFont="1" applyBorder="1" applyAlignment="1">
      <alignment horizontal="left" wrapText="1"/>
    </xf>
    <xf numFmtId="0" fontId="54" fillId="0" borderId="15" xfId="0" applyFont="1" applyBorder="1" applyAlignment="1">
      <alignment horizontal="left" wrapText="1"/>
    </xf>
    <xf numFmtId="0" fontId="54" fillId="33" borderId="14" xfId="0" applyFont="1" applyFill="1" applyBorder="1" applyAlignment="1">
      <alignment horizontal="left" wrapText="1"/>
    </xf>
    <xf numFmtId="0" fontId="54" fillId="33" borderId="15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18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181" fontId="2" fillId="33" borderId="13" xfId="60" applyNumberFormat="1" applyFont="1" applyFill="1" applyBorder="1" applyAlignment="1">
      <alignment/>
    </xf>
    <xf numFmtId="181" fontId="2" fillId="33" borderId="14" xfId="60" applyNumberFormat="1" applyFont="1" applyFill="1" applyBorder="1" applyAlignment="1">
      <alignment/>
    </xf>
    <xf numFmtId="181" fontId="2" fillId="33" borderId="15" xfId="6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181" fontId="2" fillId="33" borderId="13" xfId="60" applyFont="1" applyFill="1" applyBorder="1" applyAlignment="1">
      <alignment/>
    </xf>
    <xf numFmtId="181" fontId="2" fillId="33" borderId="14" xfId="60" applyFont="1" applyFill="1" applyBorder="1" applyAlignment="1">
      <alignment/>
    </xf>
    <xf numFmtId="181" fontId="2" fillId="33" borderId="15" xfId="60" applyFont="1" applyFill="1" applyBorder="1" applyAlignment="1">
      <alignment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255" wrapText="1"/>
    </xf>
    <xf numFmtId="0" fontId="3" fillId="0" borderId="14" xfId="0" applyFont="1" applyBorder="1" applyAlignment="1">
      <alignment horizontal="center" textRotation="255" wrapText="1"/>
    </xf>
    <xf numFmtId="0" fontId="3" fillId="0" borderId="15" xfId="0" applyFont="1" applyBorder="1" applyAlignment="1">
      <alignment horizontal="center" textRotation="255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textRotation="255"/>
    </xf>
    <xf numFmtId="0" fontId="3" fillId="0" borderId="14" xfId="0" applyFont="1" applyBorder="1" applyAlignment="1">
      <alignment horizontal="center" textRotation="255"/>
    </xf>
    <xf numFmtId="0" fontId="3" fillId="0" borderId="15" xfId="0" applyFont="1" applyBorder="1" applyAlignment="1">
      <alignment horizontal="center" textRotation="255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22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horizontal="left" vertical="center" wrapText="1"/>
    </xf>
    <xf numFmtId="0" fontId="54" fillId="33" borderId="24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wrapText="1"/>
    </xf>
    <xf numFmtId="181" fontId="0" fillId="33" borderId="0" xfId="60" applyNumberFormat="1" applyFon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left" vertical="center" wrapText="1"/>
    </xf>
    <xf numFmtId="0" fontId="55" fillId="33" borderId="32" xfId="0" applyFont="1" applyFill="1" applyBorder="1" applyAlignment="1">
      <alignment horizontal="left" vertical="center" wrapText="1"/>
    </xf>
    <xf numFmtId="0" fontId="55" fillId="33" borderId="33" xfId="0" applyFont="1" applyFill="1" applyBorder="1" applyAlignment="1">
      <alignment horizontal="left" vertical="center" wrapText="1"/>
    </xf>
    <xf numFmtId="181" fontId="5" fillId="33" borderId="13" xfId="60" applyNumberFormat="1" applyFont="1" applyFill="1" applyBorder="1" applyAlignment="1">
      <alignment horizontal="center"/>
    </xf>
    <xf numFmtId="181" fontId="5" fillId="33" borderId="14" xfId="60" applyNumberFormat="1" applyFont="1" applyFill="1" applyBorder="1" applyAlignment="1">
      <alignment horizontal="center"/>
    </xf>
    <xf numFmtId="181" fontId="5" fillId="33" borderId="15" xfId="6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9"/>
  <sheetViews>
    <sheetView tabSelected="1" view="pageBreakPreview" zoomScale="140" zoomScaleNormal="150" zoomScaleSheetLayoutView="140" workbookViewId="0" topLeftCell="D1">
      <selection activeCell="K3" sqref="K3:L3"/>
    </sheetView>
  </sheetViews>
  <sheetFormatPr defaultColWidth="9.140625" defaultRowHeight="12.75"/>
  <cols>
    <col min="3" max="3" width="45.00390625" style="0" customWidth="1"/>
    <col min="4" max="4" width="4.421875" style="0" customWidth="1"/>
    <col min="5" max="5" width="5.7109375" style="0" customWidth="1"/>
    <col min="6" max="6" width="11.28125" style="0" customWidth="1"/>
    <col min="7" max="7" width="6.00390625" style="0" customWidth="1"/>
    <col min="8" max="8" width="6.00390625" style="0" hidden="1" customWidth="1"/>
    <col min="9" max="9" width="9.140625" style="0" hidden="1" customWidth="1"/>
    <col min="10" max="10" width="19.140625" style="0" customWidth="1"/>
    <col min="11" max="11" width="17.00390625" style="0" customWidth="1"/>
    <col min="12" max="12" width="18.00390625" style="0" customWidth="1"/>
    <col min="13" max="13" width="16.28125" style="0" hidden="1" customWidth="1"/>
    <col min="14" max="14" width="15.7109375" style="0" customWidth="1"/>
    <col min="15" max="15" width="14.00390625" style="0" customWidth="1"/>
  </cols>
  <sheetData>
    <row r="1" spans="11:12" ht="12.75">
      <c r="K1" s="85" t="s">
        <v>504</v>
      </c>
      <c r="L1" s="85"/>
    </row>
    <row r="2" spans="11:12" ht="12.75">
      <c r="K2" s="85" t="s">
        <v>598</v>
      </c>
      <c r="L2" s="85"/>
    </row>
    <row r="3" spans="11:12" ht="12.75">
      <c r="K3" s="85" t="s">
        <v>1010</v>
      </c>
      <c r="L3" s="85"/>
    </row>
    <row r="4" spans="11:12" ht="12.75">
      <c r="K4" s="67"/>
      <c r="L4" s="67"/>
    </row>
    <row r="5" spans="6:12" ht="17.25" customHeight="1">
      <c r="F5" s="7"/>
      <c r="G5" s="7"/>
      <c r="H5" s="7"/>
      <c r="I5" s="7"/>
      <c r="J5" s="7"/>
      <c r="K5" s="85" t="s">
        <v>504</v>
      </c>
      <c r="L5" s="85"/>
    </row>
    <row r="6" spans="6:12" ht="12.75" customHeight="1">
      <c r="F6" s="7"/>
      <c r="G6" s="7"/>
      <c r="H6" s="7"/>
      <c r="I6" s="7"/>
      <c r="J6" s="7"/>
      <c r="K6" s="85" t="s">
        <v>598</v>
      </c>
      <c r="L6" s="85"/>
    </row>
    <row r="7" spans="6:12" ht="12.75" customHeight="1">
      <c r="F7" s="7"/>
      <c r="G7" s="7"/>
      <c r="H7" s="7"/>
      <c r="I7" s="7"/>
      <c r="J7" s="7"/>
      <c r="K7" s="85" t="s">
        <v>922</v>
      </c>
      <c r="L7" s="85"/>
    </row>
    <row r="8" spans="6:10" ht="12.75" customHeight="1">
      <c r="F8" s="7"/>
      <c r="G8" s="7"/>
      <c r="H8" s="7"/>
      <c r="I8" s="7"/>
      <c r="J8" s="7"/>
    </row>
    <row r="9" spans="1:12" ht="10.5" customHeight="1">
      <c r="A9" s="1"/>
      <c r="B9" s="1"/>
      <c r="C9" s="1"/>
      <c r="D9" s="1"/>
      <c r="E9" s="1"/>
      <c r="F9" s="14"/>
      <c r="G9" s="14"/>
      <c r="H9" s="14"/>
      <c r="I9" s="14"/>
      <c r="J9" s="14"/>
      <c r="K9" s="14"/>
      <c r="L9" s="14"/>
    </row>
    <row r="10" spans="1:12" ht="36" customHeight="1">
      <c r="A10" s="175" t="s">
        <v>599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L11" s="10" t="s">
        <v>369</v>
      </c>
    </row>
    <row r="12" spans="1:12" ht="48.75" customHeight="1">
      <c r="A12" s="154" t="s">
        <v>0</v>
      </c>
      <c r="B12" s="155"/>
      <c r="C12" s="156"/>
      <c r="D12" s="146" t="s">
        <v>1</v>
      </c>
      <c r="E12" s="146" t="s">
        <v>2</v>
      </c>
      <c r="F12" s="146" t="s">
        <v>3</v>
      </c>
      <c r="G12" s="146" t="s">
        <v>4</v>
      </c>
      <c r="H12" s="148" t="s">
        <v>370</v>
      </c>
      <c r="I12" s="149"/>
      <c r="J12" s="149"/>
      <c r="K12" s="149"/>
      <c r="L12" s="150"/>
    </row>
    <row r="13" spans="1:12" ht="33" customHeight="1">
      <c r="A13" s="157"/>
      <c r="B13" s="158"/>
      <c r="C13" s="159"/>
      <c r="D13" s="147"/>
      <c r="E13" s="147"/>
      <c r="F13" s="147"/>
      <c r="G13" s="147"/>
      <c r="H13" s="148" t="s">
        <v>404</v>
      </c>
      <c r="I13" s="149"/>
      <c r="J13" s="150"/>
      <c r="K13" s="11" t="s">
        <v>519</v>
      </c>
      <c r="L13" s="11" t="s">
        <v>600</v>
      </c>
    </row>
    <row r="14" spans="1:12" ht="15" customHeight="1">
      <c r="A14" s="160">
        <v>1</v>
      </c>
      <c r="B14" s="161"/>
      <c r="C14" s="162"/>
      <c r="D14" s="12">
        <v>2</v>
      </c>
      <c r="E14" s="12">
        <v>3</v>
      </c>
      <c r="F14" s="12">
        <v>4</v>
      </c>
      <c r="G14" s="12">
        <v>5</v>
      </c>
      <c r="H14" s="151">
        <v>6</v>
      </c>
      <c r="I14" s="152"/>
      <c r="J14" s="153"/>
      <c r="K14" s="13">
        <v>7</v>
      </c>
      <c r="L14" s="13">
        <v>8</v>
      </c>
    </row>
    <row r="15" spans="1:12" ht="25.5" customHeight="1">
      <c r="A15" s="140" t="s">
        <v>602</v>
      </c>
      <c r="B15" s="141"/>
      <c r="C15" s="142"/>
      <c r="D15" s="3">
        <v>971</v>
      </c>
      <c r="E15" s="2" t="s">
        <v>25</v>
      </c>
      <c r="F15" s="2" t="s">
        <v>144</v>
      </c>
      <c r="G15" s="2" t="s">
        <v>28</v>
      </c>
      <c r="H15" s="82">
        <f>SUM(H16)</f>
        <v>13450400</v>
      </c>
      <c r="I15" s="83"/>
      <c r="J15" s="84"/>
      <c r="K15" s="27">
        <f>SUM(K17+K33+K40)</f>
        <v>13450000</v>
      </c>
      <c r="L15" s="27">
        <f>SUM(L17+L33+L40)</f>
        <v>13450000</v>
      </c>
    </row>
    <row r="16" spans="1:12" ht="12" customHeight="1" hidden="1">
      <c r="A16" s="86" t="s">
        <v>126</v>
      </c>
      <c r="B16" s="87"/>
      <c r="C16" s="88"/>
      <c r="D16" s="3">
        <v>971</v>
      </c>
      <c r="E16" s="2" t="s">
        <v>25</v>
      </c>
      <c r="F16" s="2" t="s">
        <v>144</v>
      </c>
      <c r="G16" s="2" t="s">
        <v>28</v>
      </c>
      <c r="H16" s="73">
        <f>SUM(H17,H33,H40)</f>
        <v>13450400</v>
      </c>
      <c r="I16" s="74"/>
      <c r="J16" s="75"/>
      <c r="K16" s="9"/>
      <c r="L16" s="9"/>
    </row>
    <row r="17" spans="1:12" ht="15.75" customHeight="1">
      <c r="A17" s="86" t="s">
        <v>5</v>
      </c>
      <c r="B17" s="87"/>
      <c r="C17" s="88"/>
      <c r="D17" s="3">
        <v>971</v>
      </c>
      <c r="E17" s="2" t="s">
        <v>26</v>
      </c>
      <c r="F17" s="2" t="s">
        <v>144</v>
      </c>
      <c r="G17" s="2" t="s">
        <v>28</v>
      </c>
      <c r="H17" s="73">
        <f>SUM(H18,H28)</f>
        <v>13350400</v>
      </c>
      <c r="I17" s="74"/>
      <c r="J17" s="75"/>
      <c r="K17" s="28">
        <f>SUM(K18+K28)</f>
        <v>13350000</v>
      </c>
      <c r="L17" s="28">
        <f>SUM(L18+L28)</f>
        <v>13350000</v>
      </c>
    </row>
    <row r="18" spans="1:12" ht="31.5" customHeight="1">
      <c r="A18" s="86" t="s">
        <v>51</v>
      </c>
      <c r="B18" s="87"/>
      <c r="C18" s="88"/>
      <c r="D18" s="3">
        <v>971</v>
      </c>
      <c r="E18" s="2" t="s">
        <v>39</v>
      </c>
      <c r="F18" s="2" t="s">
        <v>144</v>
      </c>
      <c r="G18" s="2" t="s">
        <v>28</v>
      </c>
      <c r="H18" s="73">
        <f>SUM(H20)</f>
        <v>12700000</v>
      </c>
      <c r="I18" s="74"/>
      <c r="J18" s="75"/>
      <c r="K18" s="15">
        <f aca="true" t="shared" si="0" ref="K18:L20">SUM(K19)</f>
        <v>12700000</v>
      </c>
      <c r="L18" s="15">
        <f t="shared" si="0"/>
        <v>12700000</v>
      </c>
    </row>
    <row r="19" spans="1:12" ht="25.5" customHeight="1">
      <c r="A19" s="79" t="s">
        <v>601</v>
      </c>
      <c r="B19" s="80"/>
      <c r="C19" s="81"/>
      <c r="D19" s="3">
        <v>971</v>
      </c>
      <c r="E19" s="2" t="s">
        <v>39</v>
      </c>
      <c r="F19" s="2" t="s">
        <v>202</v>
      </c>
      <c r="G19" s="2" t="s">
        <v>28</v>
      </c>
      <c r="H19" s="73">
        <f>SUM(H20)</f>
        <v>12700000</v>
      </c>
      <c r="I19" s="74"/>
      <c r="J19" s="75"/>
      <c r="K19" s="15">
        <f t="shared" si="0"/>
        <v>12700000</v>
      </c>
      <c r="L19" s="15">
        <f t="shared" si="0"/>
        <v>12700000</v>
      </c>
    </row>
    <row r="20" spans="1:12" ht="27" customHeight="1">
      <c r="A20" s="70" t="s">
        <v>678</v>
      </c>
      <c r="B20" s="71"/>
      <c r="C20" s="72"/>
      <c r="D20" s="3">
        <v>971</v>
      </c>
      <c r="E20" s="2" t="s">
        <v>39</v>
      </c>
      <c r="F20" s="2" t="s">
        <v>680</v>
      </c>
      <c r="G20" s="2" t="s">
        <v>28</v>
      </c>
      <c r="H20" s="73">
        <f>SUM(H21,)</f>
        <v>12700000</v>
      </c>
      <c r="I20" s="74"/>
      <c r="J20" s="75"/>
      <c r="K20" s="15">
        <f t="shared" si="0"/>
        <v>12700000</v>
      </c>
      <c r="L20" s="15">
        <f t="shared" si="0"/>
        <v>12700000</v>
      </c>
    </row>
    <row r="21" spans="1:12" ht="21" customHeight="1">
      <c r="A21" s="70" t="s">
        <v>679</v>
      </c>
      <c r="B21" s="71"/>
      <c r="C21" s="72"/>
      <c r="D21" s="3">
        <v>971</v>
      </c>
      <c r="E21" s="2" t="s">
        <v>39</v>
      </c>
      <c r="F21" s="2" t="s">
        <v>819</v>
      </c>
      <c r="G21" s="2" t="s">
        <v>28</v>
      </c>
      <c r="H21" s="73">
        <f>SUM(H22,H24,H26+H27)</f>
        <v>12700000</v>
      </c>
      <c r="I21" s="74"/>
      <c r="J21" s="75"/>
      <c r="K21" s="15">
        <f>SUM(K22+K24+K26)</f>
        <v>12700000</v>
      </c>
      <c r="L21" s="15">
        <f>SUM(L22+L24+L26)</f>
        <v>12700000</v>
      </c>
    </row>
    <row r="22" spans="1:15" ht="36" customHeight="1">
      <c r="A22" s="70" t="s">
        <v>84</v>
      </c>
      <c r="B22" s="71"/>
      <c r="C22" s="72"/>
      <c r="D22" s="3">
        <v>971</v>
      </c>
      <c r="E22" s="2" t="s">
        <v>39</v>
      </c>
      <c r="F22" s="2" t="s">
        <v>819</v>
      </c>
      <c r="G22" s="2" t="s">
        <v>86</v>
      </c>
      <c r="H22" s="73">
        <f>SUM(H23)</f>
        <v>12697450</v>
      </c>
      <c r="I22" s="74"/>
      <c r="J22" s="75"/>
      <c r="K22" s="15">
        <f>SUM(K23)</f>
        <v>12700000</v>
      </c>
      <c r="L22" s="15">
        <f>SUM(L23)</f>
        <v>12700000</v>
      </c>
      <c r="O22" t="s">
        <v>970</v>
      </c>
    </row>
    <row r="23" spans="1:14" ht="19.5" customHeight="1">
      <c r="A23" s="93" t="s">
        <v>88</v>
      </c>
      <c r="B23" s="94"/>
      <c r="C23" s="95"/>
      <c r="D23" s="3">
        <v>971</v>
      </c>
      <c r="E23" s="2" t="s">
        <v>39</v>
      </c>
      <c r="F23" s="2" t="s">
        <v>819</v>
      </c>
      <c r="G23" s="2" t="s">
        <v>87</v>
      </c>
      <c r="H23" s="73">
        <v>12697450</v>
      </c>
      <c r="I23" s="74"/>
      <c r="J23" s="75"/>
      <c r="K23" s="15">
        <v>12700000</v>
      </c>
      <c r="L23" s="15">
        <v>12700000</v>
      </c>
      <c r="N23">
        <v>-2050</v>
      </c>
    </row>
    <row r="24" spans="1:12" ht="0.75" customHeight="1" hidden="1">
      <c r="A24" s="70" t="s">
        <v>91</v>
      </c>
      <c r="B24" s="71"/>
      <c r="C24" s="72"/>
      <c r="D24" s="3">
        <v>971</v>
      </c>
      <c r="E24" s="2" t="s">
        <v>39</v>
      </c>
      <c r="F24" s="2" t="s">
        <v>147</v>
      </c>
      <c r="G24" s="2" t="s">
        <v>93</v>
      </c>
      <c r="H24" s="73">
        <f>SUM(H25)</f>
        <v>0</v>
      </c>
      <c r="I24" s="74"/>
      <c r="J24" s="75"/>
      <c r="K24" s="16"/>
      <c r="L24" s="16"/>
    </row>
    <row r="25" spans="1:12" ht="12" customHeight="1" hidden="1">
      <c r="A25" s="70" t="s">
        <v>92</v>
      </c>
      <c r="B25" s="71"/>
      <c r="C25" s="72"/>
      <c r="D25" s="3">
        <v>971</v>
      </c>
      <c r="E25" s="2" t="s">
        <v>39</v>
      </c>
      <c r="F25" s="2" t="s">
        <v>147</v>
      </c>
      <c r="G25" s="2" t="s">
        <v>94</v>
      </c>
      <c r="H25" s="73">
        <v>0</v>
      </c>
      <c r="I25" s="74"/>
      <c r="J25" s="75"/>
      <c r="K25" s="16"/>
      <c r="L25" s="16"/>
    </row>
    <row r="26" spans="1:12" ht="15.75" customHeight="1" hidden="1">
      <c r="A26" s="70" t="s">
        <v>102</v>
      </c>
      <c r="B26" s="71"/>
      <c r="C26" s="72"/>
      <c r="D26" s="3">
        <v>971</v>
      </c>
      <c r="E26" s="2" t="s">
        <v>39</v>
      </c>
      <c r="F26" s="2" t="s">
        <v>147</v>
      </c>
      <c r="G26" s="2" t="s">
        <v>104</v>
      </c>
      <c r="H26" s="73">
        <v>0</v>
      </c>
      <c r="I26" s="74"/>
      <c r="J26" s="75"/>
      <c r="K26" s="15">
        <v>0</v>
      </c>
      <c r="L26" s="15">
        <v>0</v>
      </c>
    </row>
    <row r="27" spans="1:14" ht="19.5" customHeight="1">
      <c r="A27" s="93" t="s">
        <v>971</v>
      </c>
      <c r="B27" s="94"/>
      <c r="C27" s="95"/>
      <c r="D27" s="3">
        <v>971</v>
      </c>
      <c r="E27" s="2" t="s">
        <v>39</v>
      </c>
      <c r="F27" s="2" t="s">
        <v>819</v>
      </c>
      <c r="G27" s="2" t="s">
        <v>104</v>
      </c>
      <c r="H27" s="73">
        <v>2550</v>
      </c>
      <c r="I27" s="74"/>
      <c r="J27" s="75"/>
      <c r="K27" s="15">
        <v>0</v>
      </c>
      <c r="L27" s="15">
        <v>0</v>
      </c>
      <c r="N27">
        <v>2050</v>
      </c>
    </row>
    <row r="28" spans="1:15" ht="15" customHeight="1">
      <c r="A28" s="86" t="s">
        <v>11</v>
      </c>
      <c r="B28" s="87"/>
      <c r="C28" s="88"/>
      <c r="D28" s="3">
        <v>971</v>
      </c>
      <c r="E28" s="2" t="s">
        <v>61</v>
      </c>
      <c r="F28" s="2" t="s">
        <v>148</v>
      </c>
      <c r="G28" s="2" t="s">
        <v>28</v>
      </c>
      <c r="H28" s="73">
        <f>SUM(H29)</f>
        <v>650400</v>
      </c>
      <c r="I28" s="74"/>
      <c r="J28" s="75"/>
      <c r="K28" s="15">
        <f aca="true" t="shared" si="1" ref="K28:L31">SUM(K29)</f>
        <v>650000</v>
      </c>
      <c r="L28" s="15">
        <f t="shared" si="1"/>
        <v>650000</v>
      </c>
      <c r="O28" t="s">
        <v>970</v>
      </c>
    </row>
    <row r="29" spans="1:12" ht="26.25" customHeight="1">
      <c r="A29" s="70" t="s">
        <v>794</v>
      </c>
      <c r="B29" s="71"/>
      <c r="C29" s="72"/>
      <c r="D29" s="3">
        <v>971</v>
      </c>
      <c r="E29" s="2" t="s">
        <v>61</v>
      </c>
      <c r="F29" s="2" t="s">
        <v>172</v>
      </c>
      <c r="G29" s="2" t="s">
        <v>28</v>
      </c>
      <c r="H29" s="73">
        <f>SUM(H30)</f>
        <v>650400</v>
      </c>
      <c r="I29" s="74"/>
      <c r="J29" s="75"/>
      <c r="K29" s="15">
        <f t="shared" si="1"/>
        <v>650000</v>
      </c>
      <c r="L29" s="15">
        <f t="shared" si="1"/>
        <v>650000</v>
      </c>
    </row>
    <row r="30" spans="1:12" ht="26.25" customHeight="1">
      <c r="A30" s="70" t="s">
        <v>795</v>
      </c>
      <c r="B30" s="71"/>
      <c r="C30" s="72"/>
      <c r="D30" s="3">
        <v>971</v>
      </c>
      <c r="E30" s="2" t="s">
        <v>61</v>
      </c>
      <c r="F30" s="2" t="s">
        <v>797</v>
      </c>
      <c r="G30" s="2" t="s">
        <v>28</v>
      </c>
      <c r="H30" s="73">
        <f>SUM(H31)</f>
        <v>650400</v>
      </c>
      <c r="I30" s="74"/>
      <c r="J30" s="75"/>
      <c r="K30" s="15">
        <f t="shared" si="1"/>
        <v>650000</v>
      </c>
      <c r="L30" s="15">
        <f t="shared" si="1"/>
        <v>650000</v>
      </c>
    </row>
    <row r="31" spans="1:12" ht="13.5" customHeight="1">
      <c r="A31" s="70" t="s">
        <v>91</v>
      </c>
      <c r="B31" s="71"/>
      <c r="C31" s="72"/>
      <c r="D31" s="3">
        <v>971</v>
      </c>
      <c r="E31" s="2" t="s">
        <v>61</v>
      </c>
      <c r="F31" s="2" t="s">
        <v>796</v>
      </c>
      <c r="G31" s="2" t="s">
        <v>93</v>
      </c>
      <c r="H31" s="73">
        <f>SUM(H32)</f>
        <v>650400</v>
      </c>
      <c r="I31" s="74"/>
      <c r="J31" s="75"/>
      <c r="K31" s="15">
        <f t="shared" si="1"/>
        <v>650000</v>
      </c>
      <c r="L31" s="15">
        <f t="shared" si="1"/>
        <v>650000</v>
      </c>
    </row>
    <row r="32" spans="1:14" ht="18" customHeight="1">
      <c r="A32" s="70" t="s">
        <v>92</v>
      </c>
      <c r="B32" s="71"/>
      <c r="C32" s="72"/>
      <c r="D32" s="3">
        <v>971</v>
      </c>
      <c r="E32" s="2" t="s">
        <v>61</v>
      </c>
      <c r="F32" s="2" t="s">
        <v>796</v>
      </c>
      <c r="G32" s="2" t="s">
        <v>94</v>
      </c>
      <c r="H32" s="73">
        <v>650400</v>
      </c>
      <c r="I32" s="74"/>
      <c r="J32" s="75"/>
      <c r="K32" s="15">
        <v>650000</v>
      </c>
      <c r="L32" s="15">
        <v>650000</v>
      </c>
      <c r="M32" s="20"/>
      <c r="N32" s="20"/>
    </row>
    <row r="33" spans="1:12" ht="14.25" customHeight="1">
      <c r="A33" s="86" t="s">
        <v>254</v>
      </c>
      <c r="B33" s="87"/>
      <c r="C33" s="88"/>
      <c r="D33" s="3">
        <v>971</v>
      </c>
      <c r="E33" s="2" t="s">
        <v>251</v>
      </c>
      <c r="F33" s="2" t="s">
        <v>148</v>
      </c>
      <c r="G33" s="2" t="s">
        <v>28</v>
      </c>
      <c r="H33" s="73">
        <f aca="true" t="shared" si="2" ref="H33:H38">SUM(H34)</f>
        <v>100000</v>
      </c>
      <c r="I33" s="74"/>
      <c r="J33" s="75"/>
      <c r="K33" s="15">
        <f aca="true" t="shared" si="3" ref="K33:L38">SUM(K34)</f>
        <v>100000</v>
      </c>
      <c r="L33" s="15">
        <f t="shared" si="3"/>
        <v>100000</v>
      </c>
    </row>
    <row r="34" spans="1:12" ht="12" customHeight="1">
      <c r="A34" s="79" t="s">
        <v>387</v>
      </c>
      <c r="B34" s="80"/>
      <c r="C34" s="81"/>
      <c r="D34" s="3">
        <v>971</v>
      </c>
      <c r="E34" s="2" t="s">
        <v>252</v>
      </c>
      <c r="F34" s="2" t="s">
        <v>148</v>
      </c>
      <c r="G34" s="2" t="s">
        <v>28</v>
      </c>
      <c r="H34" s="73">
        <f t="shared" si="2"/>
        <v>100000</v>
      </c>
      <c r="I34" s="74"/>
      <c r="J34" s="75"/>
      <c r="K34" s="15">
        <f t="shared" si="3"/>
        <v>100000</v>
      </c>
      <c r="L34" s="15">
        <f t="shared" si="3"/>
        <v>100000</v>
      </c>
    </row>
    <row r="35" spans="1:12" ht="30.75" customHeight="1">
      <c r="A35" s="79" t="s">
        <v>601</v>
      </c>
      <c r="B35" s="80"/>
      <c r="C35" s="81"/>
      <c r="D35" s="3">
        <v>971</v>
      </c>
      <c r="E35" s="2" t="s">
        <v>252</v>
      </c>
      <c r="F35" s="2" t="s">
        <v>202</v>
      </c>
      <c r="G35" s="2" t="s">
        <v>28</v>
      </c>
      <c r="H35" s="73">
        <f t="shared" si="2"/>
        <v>100000</v>
      </c>
      <c r="I35" s="74"/>
      <c r="J35" s="75"/>
      <c r="K35" s="18">
        <f t="shared" si="3"/>
        <v>100000</v>
      </c>
      <c r="L35" s="18">
        <f t="shared" si="3"/>
        <v>100000</v>
      </c>
    </row>
    <row r="36" spans="1:12" ht="21" customHeight="1">
      <c r="A36" s="70" t="s">
        <v>678</v>
      </c>
      <c r="B36" s="71"/>
      <c r="C36" s="72"/>
      <c r="D36" s="3">
        <v>971</v>
      </c>
      <c r="E36" s="2" t="s">
        <v>252</v>
      </c>
      <c r="F36" s="2" t="s">
        <v>680</v>
      </c>
      <c r="G36" s="2" t="s">
        <v>28</v>
      </c>
      <c r="H36" s="73">
        <f>SUM(H37)</f>
        <v>100000</v>
      </c>
      <c r="I36" s="74"/>
      <c r="J36" s="75"/>
      <c r="K36" s="18">
        <f t="shared" si="3"/>
        <v>100000</v>
      </c>
      <c r="L36" s="18">
        <f t="shared" si="3"/>
        <v>100000</v>
      </c>
    </row>
    <row r="37" spans="1:12" ht="14.25" customHeight="1">
      <c r="A37" s="71" t="s">
        <v>253</v>
      </c>
      <c r="B37" s="71"/>
      <c r="C37" s="72"/>
      <c r="D37" s="3">
        <v>971</v>
      </c>
      <c r="E37" s="2" t="s">
        <v>252</v>
      </c>
      <c r="F37" s="2" t="s">
        <v>820</v>
      </c>
      <c r="G37" s="2" t="s">
        <v>28</v>
      </c>
      <c r="H37" s="73">
        <f t="shared" si="2"/>
        <v>100000</v>
      </c>
      <c r="I37" s="74"/>
      <c r="J37" s="75"/>
      <c r="K37" s="18">
        <f t="shared" si="3"/>
        <v>100000</v>
      </c>
      <c r="L37" s="18">
        <f t="shared" si="3"/>
        <v>100000</v>
      </c>
    </row>
    <row r="38" spans="1:12" ht="14.25" customHeight="1">
      <c r="A38" s="71" t="s">
        <v>254</v>
      </c>
      <c r="B38" s="71"/>
      <c r="C38" s="72"/>
      <c r="D38" s="3">
        <v>971</v>
      </c>
      <c r="E38" s="2" t="s">
        <v>252</v>
      </c>
      <c r="F38" s="2" t="s">
        <v>820</v>
      </c>
      <c r="G38" s="2" t="s">
        <v>255</v>
      </c>
      <c r="H38" s="73">
        <f t="shared" si="2"/>
        <v>100000</v>
      </c>
      <c r="I38" s="74"/>
      <c r="J38" s="75"/>
      <c r="K38" s="18">
        <f t="shared" si="3"/>
        <v>100000</v>
      </c>
      <c r="L38" s="18">
        <f t="shared" si="3"/>
        <v>100000</v>
      </c>
    </row>
    <row r="39" spans="1:12" ht="11.25" customHeight="1">
      <c r="A39" s="71" t="s">
        <v>256</v>
      </c>
      <c r="B39" s="71"/>
      <c r="C39" s="72"/>
      <c r="D39" s="3">
        <v>971</v>
      </c>
      <c r="E39" s="2" t="s">
        <v>252</v>
      </c>
      <c r="F39" s="2" t="s">
        <v>820</v>
      </c>
      <c r="G39" s="2" t="s">
        <v>257</v>
      </c>
      <c r="H39" s="73">
        <v>100000</v>
      </c>
      <c r="I39" s="74"/>
      <c r="J39" s="75"/>
      <c r="K39" s="15">
        <v>100000</v>
      </c>
      <c r="L39" s="15">
        <v>100000</v>
      </c>
    </row>
    <row r="40" spans="1:12" ht="25.5" customHeight="1" hidden="1">
      <c r="A40" s="86" t="s">
        <v>236</v>
      </c>
      <c r="B40" s="87"/>
      <c r="C40" s="88"/>
      <c r="D40" s="3">
        <v>971</v>
      </c>
      <c r="E40" s="2" t="s">
        <v>63</v>
      </c>
      <c r="F40" s="2" t="s">
        <v>148</v>
      </c>
      <c r="G40" s="2" t="s">
        <v>28</v>
      </c>
      <c r="H40" s="112">
        <f>SUM(H41,H50)</f>
        <v>0</v>
      </c>
      <c r="I40" s="113"/>
      <c r="J40" s="114"/>
      <c r="K40" s="29">
        <f>SUM(K41+K50)</f>
        <v>0</v>
      </c>
      <c r="L40" s="15">
        <f>SUM(L41+L50)</f>
        <v>0</v>
      </c>
    </row>
    <row r="41" spans="1:12" ht="21.75" customHeight="1" hidden="1">
      <c r="A41" s="80" t="s">
        <v>68</v>
      </c>
      <c r="B41" s="80"/>
      <c r="C41" s="81"/>
      <c r="D41" s="3">
        <v>971</v>
      </c>
      <c r="E41" s="2" t="s">
        <v>62</v>
      </c>
      <c r="F41" s="2" t="s">
        <v>148</v>
      </c>
      <c r="G41" s="2" t="s">
        <v>28</v>
      </c>
      <c r="H41" s="73">
        <f>SUM(H43)</f>
        <v>0</v>
      </c>
      <c r="I41" s="74"/>
      <c r="J41" s="75"/>
      <c r="K41" s="18">
        <f>SUM(K42)</f>
        <v>0</v>
      </c>
      <c r="L41" s="15">
        <f>SUM(L42)</f>
        <v>0</v>
      </c>
    </row>
    <row r="42" spans="1:12" ht="21.75" customHeight="1" hidden="1">
      <c r="A42" s="79" t="s">
        <v>260</v>
      </c>
      <c r="B42" s="80"/>
      <c r="C42" s="81"/>
      <c r="D42" s="3">
        <v>971</v>
      </c>
      <c r="E42" s="2" t="s">
        <v>62</v>
      </c>
      <c r="F42" s="2" t="s">
        <v>145</v>
      </c>
      <c r="G42" s="2" t="s">
        <v>28</v>
      </c>
      <c r="H42" s="73">
        <f>SUM(H43)</f>
        <v>0</v>
      </c>
      <c r="I42" s="74"/>
      <c r="J42" s="75"/>
      <c r="K42" s="18">
        <f>SUM(K43)</f>
        <v>0</v>
      </c>
      <c r="L42" s="15">
        <f>SUM(L43)</f>
        <v>0</v>
      </c>
    </row>
    <row r="43" spans="1:12" ht="25.5" customHeight="1" hidden="1">
      <c r="A43" s="70" t="s">
        <v>261</v>
      </c>
      <c r="B43" s="71"/>
      <c r="C43" s="72"/>
      <c r="D43" s="3">
        <v>971</v>
      </c>
      <c r="E43" s="2" t="s">
        <v>62</v>
      </c>
      <c r="F43" s="2" t="s">
        <v>146</v>
      </c>
      <c r="G43" s="2" t="s">
        <v>28</v>
      </c>
      <c r="H43" s="73">
        <f>SUM(H44+H47)</f>
        <v>0</v>
      </c>
      <c r="I43" s="74"/>
      <c r="J43" s="75"/>
      <c r="K43" s="15">
        <f>SUM(K44+K47)</f>
        <v>0</v>
      </c>
      <c r="L43" s="15">
        <f>SUM(L44+L47)</f>
        <v>0</v>
      </c>
    </row>
    <row r="44" spans="1:12" ht="22.5" customHeight="1" hidden="1">
      <c r="A44" s="70" t="s">
        <v>137</v>
      </c>
      <c r="B44" s="71"/>
      <c r="C44" s="72"/>
      <c r="D44" s="3">
        <v>971</v>
      </c>
      <c r="E44" s="2" t="s">
        <v>62</v>
      </c>
      <c r="F44" s="2" t="s">
        <v>149</v>
      </c>
      <c r="G44" s="2" t="s">
        <v>28</v>
      </c>
      <c r="H44" s="73">
        <f>SUM(H45)</f>
        <v>0</v>
      </c>
      <c r="I44" s="74"/>
      <c r="J44" s="75"/>
      <c r="K44" s="15">
        <f>SUM(K45)</f>
        <v>0</v>
      </c>
      <c r="L44" s="15">
        <f>SUM(L45)</f>
        <v>0</v>
      </c>
    </row>
    <row r="45" spans="1:12" ht="13.5" customHeight="1" hidden="1">
      <c r="A45" s="70" t="s">
        <v>7</v>
      </c>
      <c r="B45" s="71"/>
      <c r="C45" s="72"/>
      <c r="D45" s="3">
        <v>971</v>
      </c>
      <c r="E45" s="2" t="s">
        <v>62</v>
      </c>
      <c r="F45" s="2" t="s">
        <v>150</v>
      </c>
      <c r="G45" s="2" t="s">
        <v>47</v>
      </c>
      <c r="H45" s="73">
        <f>SUM(H46)</f>
        <v>0</v>
      </c>
      <c r="I45" s="74"/>
      <c r="J45" s="75"/>
      <c r="K45" s="15">
        <f>SUM(K46)</f>
        <v>0</v>
      </c>
      <c r="L45" s="15">
        <f>SUM(L46)</f>
        <v>0</v>
      </c>
    </row>
    <row r="46" spans="1:12" ht="17.25" customHeight="1" hidden="1">
      <c r="A46" s="70" t="s">
        <v>105</v>
      </c>
      <c r="B46" s="71"/>
      <c r="C46" s="72"/>
      <c r="D46" s="3">
        <v>971</v>
      </c>
      <c r="E46" s="2" t="s">
        <v>62</v>
      </c>
      <c r="F46" s="2" t="s">
        <v>150</v>
      </c>
      <c r="G46" s="2" t="s">
        <v>106</v>
      </c>
      <c r="H46" s="73">
        <v>0</v>
      </c>
      <c r="I46" s="74"/>
      <c r="J46" s="75"/>
      <c r="K46" s="15">
        <v>0</v>
      </c>
      <c r="L46" s="15">
        <v>0</v>
      </c>
    </row>
    <row r="47" spans="1:12" ht="24.75" customHeight="1" hidden="1">
      <c r="A47" s="70" t="s">
        <v>445</v>
      </c>
      <c r="B47" s="71"/>
      <c r="C47" s="72"/>
      <c r="D47" s="3">
        <v>971</v>
      </c>
      <c r="E47" s="2" t="s">
        <v>62</v>
      </c>
      <c r="F47" s="2" t="s">
        <v>240</v>
      </c>
      <c r="G47" s="2" t="s">
        <v>28</v>
      </c>
      <c r="H47" s="73">
        <f>SUM(H48)</f>
        <v>0</v>
      </c>
      <c r="I47" s="74"/>
      <c r="J47" s="75"/>
      <c r="K47" s="18">
        <f>SUM(K48)</f>
        <v>0</v>
      </c>
      <c r="L47" s="18">
        <f>SUM(L48)</f>
        <v>0</v>
      </c>
    </row>
    <row r="48" spans="1:12" ht="17.25" customHeight="1" hidden="1">
      <c r="A48" s="70" t="s">
        <v>7</v>
      </c>
      <c r="B48" s="71"/>
      <c r="C48" s="72"/>
      <c r="D48" s="3">
        <v>971</v>
      </c>
      <c r="E48" s="2" t="s">
        <v>62</v>
      </c>
      <c r="F48" s="2" t="s">
        <v>240</v>
      </c>
      <c r="G48" s="2" t="s">
        <v>47</v>
      </c>
      <c r="H48" s="73">
        <f>SUM(H49)</f>
        <v>0</v>
      </c>
      <c r="I48" s="74"/>
      <c r="J48" s="75"/>
      <c r="K48" s="18">
        <f>SUM(K49)</f>
        <v>0</v>
      </c>
      <c r="L48" s="18">
        <f>SUM(L49)</f>
        <v>0</v>
      </c>
    </row>
    <row r="49" spans="1:12" ht="17.25" customHeight="1" hidden="1">
      <c r="A49" s="70" t="s">
        <v>105</v>
      </c>
      <c r="B49" s="71"/>
      <c r="C49" s="72"/>
      <c r="D49" s="3">
        <v>971</v>
      </c>
      <c r="E49" s="2" t="s">
        <v>62</v>
      </c>
      <c r="F49" s="2" t="s">
        <v>240</v>
      </c>
      <c r="G49" s="2" t="s">
        <v>106</v>
      </c>
      <c r="H49" s="73">
        <v>0</v>
      </c>
      <c r="I49" s="74"/>
      <c r="J49" s="75"/>
      <c r="K49" s="15">
        <v>0</v>
      </c>
      <c r="L49" s="15">
        <v>0</v>
      </c>
    </row>
    <row r="50" spans="1:12" ht="15.75" customHeight="1" hidden="1">
      <c r="A50" s="70" t="s">
        <v>143</v>
      </c>
      <c r="B50" s="71"/>
      <c r="C50" s="72"/>
      <c r="D50" s="3">
        <v>971</v>
      </c>
      <c r="E50" s="2" t="s">
        <v>142</v>
      </c>
      <c r="F50" s="2" t="s">
        <v>148</v>
      </c>
      <c r="G50" s="2" t="s">
        <v>28</v>
      </c>
      <c r="H50" s="73">
        <f>SUM(H51)</f>
        <v>0</v>
      </c>
      <c r="I50" s="74"/>
      <c r="J50" s="75"/>
      <c r="K50" s="15">
        <f aca="true" t="shared" si="4" ref="K50:L54">SUM(K51)</f>
        <v>0</v>
      </c>
      <c r="L50" s="15">
        <f t="shared" si="4"/>
        <v>0</v>
      </c>
    </row>
    <row r="51" spans="1:12" ht="34.5" customHeight="1" hidden="1">
      <c r="A51" s="79" t="s">
        <v>262</v>
      </c>
      <c r="B51" s="80"/>
      <c r="C51" s="81"/>
      <c r="D51" s="3">
        <v>971</v>
      </c>
      <c r="E51" s="2" t="s">
        <v>142</v>
      </c>
      <c r="F51" s="2" t="s">
        <v>145</v>
      </c>
      <c r="G51" s="2" t="s">
        <v>28</v>
      </c>
      <c r="H51" s="73">
        <f>SUM(H52)</f>
        <v>0</v>
      </c>
      <c r="I51" s="74"/>
      <c r="J51" s="75"/>
      <c r="K51" s="15">
        <f t="shared" si="4"/>
        <v>0</v>
      </c>
      <c r="L51" s="15">
        <f t="shared" si="4"/>
        <v>0</v>
      </c>
    </row>
    <row r="52" spans="1:12" ht="26.25" customHeight="1" hidden="1">
      <c r="A52" s="79" t="s">
        <v>261</v>
      </c>
      <c r="B52" s="80"/>
      <c r="C52" s="81"/>
      <c r="D52" s="3">
        <v>971</v>
      </c>
      <c r="E52" s="2" t="s">
        <v>142</v>
      </c>
      <c r="F52" s="2" t="s">
        <v>146</v>
      </c>
      <c r="G52" s="2" t="s">
        <v>28</v>
      </c>
      <c r="H52" s="73">
        <f>SUM(H53)</f>
        <v>0</v>
      </c>
      <c r="I52" s="74"/>
      <c r="J52" s="75"/>
      <c r="K52" s="15">
        <f t="shared" si="4"/>
        <v>0</v>
      </c>
      <c r="L52" s="15">
        <f t="shared" si="4"/>
        <v>0</v>
      </c>
    </row>
    <row r="53" spans="1:12" ht="24.75" customHeight="1" hidden="1">
      <c r="A53" s="79" t="s">
        <v>141</v>
      </c>
      <c r="B53" s="80"/>
      <c r="C53" s="81"/>
      <c r="D53" s="3">
        <v>971</v>
      </c>
      <c r="E53" s="2" t="s">
        <v>142</v>
      </c>
      <c r="F53" s="2" t="s">
        <v>259</v>
      </c>
      <c r="G53" s="2" t="s">
        <v>28</v>
      </c>
      <c r="H53" s="73">
        <f>SUM(H54)</f>
        <v>0</v>
      </c>
      <c r="I53" s="74"/>
      <c r="J53" s="75"/>
      <c r="K53" s="15">
        <f t="shared" si="4"/>
        <v>0</v>
      </c>
      <c r="L53" s="15">
        <f t="shared" si="4"/>
        <v>0</v>
      </c>
    </row>
    <row r="54" spans="1:12" ht="13.5" customHeight="1" hidden="1">
      <c r="A54" s="70" t="s">
        <v>7</v>
      </c>
      <c r="B54" s="71"/>
      <c r="C54" s="72"/>
      <c r="D54" s="3">
        <v>971</v>
      </c>
      <c r="E54" s="2" t="s">
        <v>142</v>
      </c>
      <c r="F54" s="2" t="s">
        <v>259</v>
      </c>
      <c r="G54" s="2" t="s">
        <v>47</v>
      </c>
      <c r="H54" s="73">
        <f>SUM(H55)</f>
        <v>0</v>
      </c>
      <c r="I54" s="74"/>
      <c r="J54" s="75"/>
      <c r="K54" s="15">
        <f t="shared" si="4"/>
        <v>0</v>
      </c>
      <c r="L54" s="15">
        <f t="shared" si="4"/>
        <v>0</v>
      </c>
    </row>
    <row r="55" spans="1:13" ht="17.25" customHeight="1" hidden="1">
      <c r="A55" s="70" t="s">
        <v>105</v>
      </c>
      <c r="B55" s="71"/>
      <c r="C55" s="72"/>
      <c r="D55" s="3">
        <v>971</v>
      </c>
      <c r="E55" s="2" t="s">
        <v>142</v>
      </c>
      <c r="F55" s="2" t="s">
        <v>259</v>
      </c>
      <c r="G55" s="2" t="s">
        <v>106</v>
      </c>
      <c r="H55" s="73">
        <v>0</v>
      </c>
      <c r="I55" s="74"/>
      <c r="J55" s="75"/>
      <c r="K55" s="15">
        <v>0</v>
      </c>
      <c r="L55" s="15">
        <v>0</v>
      </c>
      <c r="M55" s="20"/>
    </row>
    <row r="56" spans="1:12" ht="17.25" customHeight="1">
      <c r="A56" s="140" t="s">
        <v>589</v>
      </c>
      <c r="B56" s="141"/>
      <c r="C56" s="142"/>
      <c r="D56" s="3">
        <v>977</v>
      </c>
      <c r="E56" s="2" t="s">
        <v>25</v>
      </c>
      <c r="F56" s="2" t="s">
        <v>148</v>
      </c>
      <c r="G56" s="2" t="s">
        <v>28</v>
      </c>
      <c r="H56" s="82">
        <f>SUM(H57)</f>
        <v>397358578.49</v>
      </c>
      <c r="I56" s="83"/>
      <c r="J56" s="84"/>
      <c r="K56" s="19">
        <f>SUM(K57)</f>
        <v>267046363.74</v>
      </c>
      <c r="L56" s="19">
        <f>SUM(L57)</f>
        <v>258905736.42000002</v>
      </c>
    </row>
    <row r="57" spans="1:12" ht="14.25" customHeight="1">
      <c r="A57" s="86" t="s">
        <v>9</v>
      </c>
      <c r="B57" s="87"/>
      <c r="C57" s="88"/>
      <c r="D57" s="3">
        <v>977</v>
      </c>
      <c r="E57" s="2" t="s">
        <v>25</v>
      </c>
      <c r="F57" s="2" t="s">
        <v>148</v>
      </c>
      <c r="G57" s="2" t="s">
        <v>28</v>
      </c>
      <c r="H57" s="73">
        <f>SUM(H58+H252+H277+H405+H579+H644+H650+H723+H742)</f>
        <v>397358578.49</v>
      </c>
      <c r="I57" s="74"/>
      <c r="J57" s="75"/>
      <c r="K57" s="15">
        <f>SUM(K58+K252+K277+K405+K579+K650+K723+K742)</f>
        <v>267046363.74</v>
      </c>
      <c r="L57" s="15">
        <f>SUM(L58+L252+L277+L405+L579+L650+L723+L742)</f>
        <v>258905736.42000002</v>
      </c>
    </row>
    <row r="58" spans="1:12" ht="12.75">
      <c r="A58" s="86" t="s">
        <v>5</v>
      </c>
      <c r="B58" s="87"/>
      <c r="C58" s="88"/>
      <c r="D58" s="3">
        <v>977</v>
      </c>
      <c r="E58" s="2" t="s">
        <v>26</v>
      </c>
      <c r="F58" s="2" t="s">
        <v>148</v>
      </c>
      <c r="G58" s="2" t="s">
        <v>28</v>
      </c>
      <c r="H58" s="143">
        <f>SUM(H59,H66,H88,H92,H96,H102,H108,)</f>
        <v>104279307.08</v>
      </c>
      <c r="I58" s="144"/>
      <c r="J58" s="145"/>
      <c r="K58" s="15">
        <f>SUM(K59+K66+K88+K91+K102+K108)</f>
        <v>99779007.08</v>
      </c>
      <c r="L58" s="15">
        <f>SUM(L59+L66+L88+L91+L102+L108)</f>
        <v>100231974.08</v>
      </c>
    </row>
    <row r="59" spans="1:12" ht="27.75" customHeight="1">
      <c r="A59" s="86" t="s">
        <v>46</v>
      </c>
      <c r="B59" s="87"/>
      <c r="C59" s="88"/>
      <c r="D59" s="3">
        <v>977</v>
      </c>
      <c r="E59" s="2" t="s">
        <v>27</v>
      </c>
      <c r="F59" s="2" t="s">
        <v>148</v>
      </c>
      <c r="G59" s="2" t="s">
        <v>28</v>
      </c>
      <c r="H59" s="73">
        <f>SUM(H60)</f>
        <v>3780000</v>
      </c>
      <c r="I59" s="74"/>
      <c r="J59" s="75"/>
      <c r="K59" s="15">
        <f aca="true" t="shared" si="5" ref="K59:L64">SUM(K60)</f>
        <v>3780000</v>
      </c>
      <c r="L59" s="15">
        <f t="shared" si="5"/>
        <v>3780000</v>
      </c>
    </row>
    <row r="60" spans="1:12" ht="16.5" customHeight="1">
      <c r="A60" s="70" t="s">
        <v>82</v>
      </c>
      <c r="B60" s="71"/>
      <c r="C60" s="72"/>
      <c r="D60" s="3">
        <v>977</v>
      </c>
      <c r="E60" s="2" t="s">
        <v>27</v>
      </c>
      <c r="F60" s="2" t="s">
        <v>152</v>
      </c>
      <c r="G60" s="2" t="s">
        <v>28</v>
      </c>
      <c r="H60" s="73">
        <f>SUM(H61)</f>
        <v>3780000</v>
      </c>
      <c r="I60" s="74"/>
      <c r="J60" s="75"/>
      <c r="K60" s="15">
        <f t="shared" si="5"/>
        <v>3780000</v>
      </c>
      <c r="L60" s="15">
        <f t="shared" si="5"/>
        <v>3780000</v>
      </c>
    </row>
    <row r="61" spans="1:12" ht="13.5" customHeight="1">
      <c r="A61" s="70" t="s">
        <v>83</v>
      </c>
      <c r="B61" s="71"/>
      <c r="C61" s="72"/>
      <c r="D61" s="3">
        <v>977</v>
      </c>
      <c r="E61" s="2" t="s">
        <v>27</v>
      </c>
      <c r="F61" s="2" t="s">
        <v>153</v>
      </c>
      <c r="G61" s="2" t="s">
        <v>28</v>
      </c>
      <c r="H61" s="73">
        <f>SUM(H62)</f>
        <v>3780000</v>
      </c>
      <c r="I61" s="74"/>
      <c r="J61" s="75"/>
      <c r="K61" s="15">
        <f t="shared" si="5"/>
        <v>3780000</v>
      </c>
      <c r="L61" s="15">
        <f t="shared" si="5"/>
        <v>3780000</v>
      </c>
    </row>
    <row r="62" spans="1:12" ht="12" customHeight="1">
      <c r="A62" s="70" t="s">
        <v>151</v>
      </c>
      <c r="B62" s="71"/>
      <c r="C62" s="72"/>
      <c r="D62" s="3">
        <v>977</v>
      </c>
      <c r="E62" s="2" t="s">
        <v>27</v>
      </c>
      <c r="F62" s="2" t="s">
        <v>154</v>
      </c>
      <c r="G62" s="2" t="s">
        <v>28</v>
      </c>
      <c r="H62" s="73">
        <f>SUM(H63,)</f>
        <v>3780000</v>
      </c>
      <c r="I62" s="74"/>
      <c r="J62" s="75"/>
      <c r="K62" s="15">
        <f t="shared" si="5"/>
        <v>3780000</v>
      </c>
      <c r="L62" s="15">
        <f t="shared" si="5"/>
        <v>3780000</v>
      </c>
    </row>
    <row r="63" spans="1:12" ht="11.25" customHeight="1">
      <c r="A63" s="70" t="s">
        <v>591</v>
      </c>
      <c r="B63" s="71"/>
      <c r="C63" s="72"/>
      <c r="D63" s="3">
        <v>977</v>
      </c>
      <c r="E63" s="2" t="s">
        <v>27</v>
      </c>
      <c r="F63" s="2" t="s">
        <v>592</v>
      </c>
      <c r="G63" s="2" t="s">
        <v>28</v>
      </c>
      <c r="H63" s="73">
        <f>SUM(H64)</f>
        <v>3780000</v>
      </c>
      <c r="I63" s="74"/>
      <c r="J63" s="75"/>
      <c r="K63" s="15">
        <f>SUM(K64)</f>
        <v>3780000</v>
      </c>
      <c r="L63" s="15">
        <f>SUM(L64)</f>
        <v>3780000</v>
      </c>
    </row>
    <row r="64" spans="1:12" ht="31.5" customHeight="1">
      <c r="A64" s="70" t="s">
        <v>84</v>
      </c>
      <c r="B64" s="71"/>
      <c r="C64" s="72"/>
      <c r="D64" s="3">
        <v>977</v>
      </c>
      <c r="E64" s="2" t="s">
        <v>27</v>
      </c>
      <c r="F64" s="2" t="s">
        <v>592</v>
      </c>
      <c r="G64" s="2" t="s">
        <v>86</v>
      </c>
      <c r="H64" s="73">
        <f>SUM(H65)</f>
        <v>3780000</v>
      </c>
      <c r="I64" s="74"/>
      <c r="J64" s="75"/>
      <c r="K64" s="15">
        <f t="shared" si="5"/>
        <v>3780000</v>
      </c>
      <c r="L64" s="15">
        <f t="shared" si="5"/>
        <v>3780000</v>
      </c>
    </row>
    <row r="65" spans="1:15" ht="12" customHeight="1">
      <c r="A65" s="70" t="s">
        <v>85</v>
      </c>
      <c r="B65" s="71"/>
      <c r="C65" s="72"/>
      <c r="D65" s="3">
        <v>977</v>
      </c>
      <c r="E65" s="2" t="s">
        <v>27</v>
      </c>
      <c r="F65" s="2" t="s">
        <v>592</v>
      </c>
      <c r="G65" s="2" t="s">
        <v>87</v>
      </c>
      <c r="H65" s="73">
        <v>3780000</v>
      </c>
      <c r="I65" s="74"/>
      <c r="J65" s="75"/>
      <c r="K65" s="15">
        <v>3780000</v>
      </c>
      <c r="L65" s="15">
        <v>3780000</v>
      </c>
      <c r="M65" s="20"/>
      <c r="N65" s="20"/>
      <c r="O65" s="20"/>
    </row>
    <row r="66" spans="1:12" ht="39" customHeight="1">
      <c r="A66" s="86" t="s">
        <v>48</v>
      </c>
      <c r="B66" s="87"/>
      <c r="C66" s="88"/>
      <c r="D66" s="3">
        <v>977</v>
      </c>
      <c r="E66" s="2" t="s">
        <v>29</v>
      </c>
      <c r="F66" s="2" t="s">
        <v>148</v>
      </c>
      <c r="G66" s="2" t="s">
        <v>28</v>
      </c>
      <c r="H66" s="73">
        <f>SUM(H67+H79+H71)</f>
        <v>29070000</v>
      </c>
      <c r="I66" s="74"/>
      <c r="J66" s="75"/>
      <c r="K66" s="15">
        <f>SUM(K67+K79+K71)</f>
        <v>29070000</v>
      </c>
      <c r="L66" s="15">
        <f>SUM(L67+L79+L71)</f>
        <v>29070000</v>
      </c>
    </row>
    <row r="67" spans="1:12" ht="24" customHeight="1" hidden="1">
      <c r="A67" s="79" t="s">
        <v>268</v>
      </c>
      <c r="B67" s="80"/>
      <c r="C67" s="81"/>
      <c r="D67" s="3">
        <v>977</v>
      </c>
      <c r="E67" s="2" t="s">
        <v>29</v>
      </c>
      <c r="F67" s="2" t="s">
        <v>169</v>
      </c>
      <c r="G67" s="2" t="s">
        <v>28</v>
      </c>
      <c r="H67" s="73">
        <f>SUM(H68)</f>
        <v>0</v>
      </c>
      <c r="I67" s="74"/>
      <c r="J67" s="75"/>
      <c r="K67" s="15">
        <v>0</v>
      </c>
      <c r="L67" s="15">
        <v>0</v>
      </c>
    </row>
    <row r="68" spans="1:12" ht="48" customHeight="1" hidden="1">
      <c r="A68" s="163" t="s">
        <v>349</v>
      </c>
      <c r="B68" s="164"/>
      <c r="C68" s="165"/>
      <c r="D68" s="3">
        <v>977</v>
      </c>
      <c r="E68" s="2" t="s">
        <v>29</v>
      </c>
      <c r="F68" s="2" t="s">
        <v>350</v>
      </c>
      <c r="G68" s="2" t="s">
        <v>28</v>
      </c>
      <c r="H68" s="73">
        <f>SUM(H69)</f>
        <v>0</v>
      </c>
      <c r="I68" s="74"/>
      <c r="J68" s="75"/>
      <c r="K68" s="15">
        <v>0</v>
      </c>
      <c r="L68" s="15">
        <v>0</v>
      </c>
    </row>
    <row r="69" spans="1:12" ht="13.5" customHeight="1" hidden="1">
      <c r="A69" s="71" t="s">
        <v>297</v>
      </c>
      <c r="B69" s="71"/>
      <c r="C69" s="72"/>
      <c r="D69" s="3">
        <v>977</v>
      </c>
      <c r="E69" s="2" t="s">
        <v>29</v>
      </c>
      <c r="F69" s="2" t="s">
        <v>354</v>
      </c>
      <c r="G69" s="2" t="s">
        <v>28</v>
      </c>
      <c r="H69" s="73">
        <f>SUM(H70,I79)</f>
        <v>0</v>
      </c>
      <c r="I69" s="74"/>
      <c r="J69" s="75"/>
      <c r="K69" s="15">
        <v>0</v>
      </c>
      <c r="L69" s="15">
        <v>0</v>
      </c>
    </row>
    <row r="70" spans="1:12" ht="18" customHeight="1" hidden="1">
      <c r="A70" s="70" t="s">
        <v>84</v>
      </c>
      <c r="B70" s="71"/>
      <c r="C70" s="72"/>
      <c r="D70" s="3">
        <v>977</v>
      </c>
      <c r="E70" s="2" t="s">
        <v>29</v>
      </c>
      <c r="F70" s="2" t="s">
        <v>354</v>
      </c>
      <c r="G70" s="2" t="s">
        <v>86</v>
      </c>
      <c r="H70" s="73">
        <v>0</v>
      </c>
      <c r="I70" s="74"/>
      <c r="J70" s="75"/>
      <c r="K70" s="15">
        <v>0</v>
      </c>
      <c r="L70" s="15">
        <v>0</v>
      </c>
    </row>
    <row r="71" spans="1:12" ht="26.25" customHeight="1">
      <c r="A71" s="79" t="s">
        <v>601</v>
      </c>
      <c r="B71" s="80"/>
      <c r="C71" s="81"/>
      <c r="D71" s="3">
        <v>977</v>
      </c>
      <c r="E71" s="2" t="s">
        <v>29</v>
      </c>
      <c r="F71" s="2" t="s">
        <v>202</v>
      </c>
      <c r="G71" s="2" t="s">
        <v>28</v>
      </c>
      <c r="H71" s="73">
        <f>SUM(H72)</f>
        <v>29070000</v>
      </c>
      <c r="I71" s="74"/>
      <c r="J71" s="75"/>
      <c r="K71" s="15">
        <f>SUM(K72)</f>
        <v>29070000</v>
      </c>
      <c r="L71" s="15">
        <f>SUM(L72)</f>
        <v>29070000</v>
      </c>
    </row>
    <row r="72" spans="1:12" ht="22.5" customHeight="1">
      <c r="A72" s="70" t="s">
        <v>678</v>
      </c>
      <c r="B72" s="71"/>
      <c r="C72" s="72"/>
      <c r="D72" s="3">
        <v>977</v>
      </c>
      <c r="E72" s="2" t="s">
        <v>29</v>
      </c>
      <c r="F72" s="2" t="s">
        <v>680</v>
      </c>
      <c r="G72" s="2" t="s">
        <v>28</v>
      </c>
      <c r="H72" s="73">
        <f>SUM(H73)</f>
        <v>29070000</v>
      </c>
      <c r="I72" s="74"/>
      <c r="J72" s="75"/>
      <c r="K72" s="15">
        <f>SUM(K73)</f>
        <v>29070000</v>
      </c>
      <c r="L72" s="15">
        <f>SUM(L73)</f>
        <v>29070000</v>
      </c>
    </row>
    <row r="73" spans="1:12" ht="27" customHeight="1">
      <c r="A73" s="70" t="s">
        <v>679</v>
      </c>
      <c r="B73" s="71"/>
      <c r="C73" s="72"/>
      <c r="D73" s="3">
        <v>977</v>
      </c>
      <c r="E73" s="2" t="s">
        <v>29</v>
      </c>
      <c r="F73" s="2" t="s">
        <v>819</v>
      </c>
      <c r="G73" s="2" t="s">
        <v>28</v>
      </c>
      <c r="H73" s="134">
        <f>SUM(H74,H76,)</f>
        <v>29070000</v>
      </c>
      <c r="I73" s="135"/>
      <c r="J73" s="136"/>
      <c r="K73" s="15">
        <f>SUM(K74+K76)</f>
        <v>29070000</v>
      </c>
      <c r="L73" s="15">
        <f>SUM(L74+L76)</f>
        <v>29070000</v>
      </c>
    </row>
    <row r="74" spans="1:12" ht="34.5" customHeight="1">
      <c r="A74" s="70" t="s">
        <v>84</v>
      </c>
      <c r="B74" s="71"/>
      <c r="C74" s="72"/>
      <c r="D74" s="3">
        <v>977</v>
      </c>
      <c r="E74" s="2" t="s">
        <v>29</v>
      </c>
      <c r="F74" s="2" t="s">
        <v>819</v>
      </c>
      <c r="G74" s="2" t="s">
        <v>86</v>
      </c>
      <c r="H74" s="73">
        <f>SUM(H75)</f>
        <v>29070000</v>
      </c>
      <c r="I74" s="74"/>
      <c r="J74" s="75"/>
      <c r="K74" s="15">
        <f>SUM(K75)</f>
        <v>29070000</v>
      </c>
      <c r="L74" s="15">
        <f>SUM(L75)</f>
        <v>29070000</v>
      </c>
    </row>
    <row r="75" spans="1:13" ht="16.5" customHeight="1">
      <c r="A75" s="93" t="s">
        <v>88</v>
      </c>
      <c r="B75" s="94"/>
      <c r="C75" s="95"/>
      <c r="D75" s="3">
        <v>977</v>
      </c>
      <c r="E75" s="2" t="s">
        <v>29</v>
      </c>
      <c r="F75" s="2" t="s">
        <v>819</v>
      </c>
      <c r="G75" s="2" t="s">
        <v>87</v>
      </c>
      <c r="H75" s="73">
        <v>29070000</v>
      </c>
      <c r="I75" s="74"/>
      <c r="J75" s="75"/>
      <c r="K75" s="15">
        <v>29070000</v>
      </c>
      <c r="L75" s="15">
        <v>29070000</v>
      </c>
      <c r="M75">
        <v>100000</v>
      </c>
    </row>
    <row r="76" spans="1:12" ht="16.5" customHeight="1" hidden="1">
      <c r="A76" s="70" t="s">
        <v>128</v>
      </c>
      <c r="B76" s="71"/>
      <c r="C76" s="72"/>
      <c r="D76" s="3">
        <v>977</v>
      </c>
      <c r="E76" s="2" t="s">
        <v>29</v>
      </c>
      <c r="F76" s="2" t="s">
        <v>449</v>
      </c>
      <c r="G76" s="2" t="s">
        <v>103</v>
      </c>
      <c r="H76" s="73">
        <f>SUM(H77:J78)</f>
        <v>0</v>
      </c>
      <c r="I76" s="74"/>
      <c r="J76" s="75"/>
      <c r="K76" s="15">
        <f>SUM(K78)</f>
        <v>0</v>
      </c>
      <c r="L76" s="15">
        <f>SUM(L78)</f>
        <v>0</v>
      </c>
    </row>
    <row r="77" spans="1:12" ht="18" customHeight="1" hidden="1">
      <c r="A77" s="70" t="s">
        <v>139</v>
      </c>
      <c r="B77" s="71"/>
      <c r="C77" s="72"/>
      <c r="D77" s="3">
        <v>977</v>
      </c>
      <c r="E77" s="2" t="s">
        <v>29</v>
      </c>
      <c r="F77" s="2" t="s">
        <v>449</v>
      </c>
      <c r="G77" s="2" t="s">
        <v>138</v>
      </c>
      <c r="H77" s="63"/>
      <c r="I77" s="61"/>
      <c r="J77" s="62">
        <v>0</v>
      </c>
      <c r="K77" s="15"/>
      <c r="L77" s="17"/>
    </row>
    <row r="78" spans="1:13" ht="17.25" customHeight="1" hidden="1">
      <c r="A78" s="70" t="s">
        <v>102</v>
      </c>
      <c r="B78" s="71"/>
      <c r="C78" s="72"/>
      <c r="D78" s="3">
        <v>977</v>
      </c>
      <c r="E78" s="2" t="s">
        <v>29</v>
      </c>
      <c r="F78" s="2" t="s">
        <v>449</v>
      </c>
      <c r="G78" s="2" t="s">
        <v>104</v>
      </c>
      <c r="H78" s="73">
        <v>0</v>
      </c>
      <c r="I78" s="74"/>
      <c r="J78" s="75"/>
      <c r="K78" s="15">
        <v>0</v>
      </c>
      <c r="L78" s="15">
        <v>0</v>
      </c>
      <c r="M78">
        <v>-100000</v>
      </c>
    </row>
    <row r="79" spans="1:12" ht="18.75" customHeight="1" hidden="1">
      <c r="A79" s="70" t="s">
        <v>82</v>
      </c>
      <c r="B79" s="71"/>
      <c r="C79" s="72"/>
      <c r="D79" s="3">
        <v>977</v>
      </c>
      <c r="E79" s="2" t="s">
        <v>29</v>
      </c>
      <c r="F79" s="2" t="s">
        <v>152</v>
      </c>
      <c r="G79" s="2" t="s">
        <v>28</v>
      </c>
      <c r="H79" s="73">
        <f>SUM(H80)</f>
        <v>0</v>
      </c>
      <c r="I79" s="74"/>
      <c r="J79" s="75"/>
      <c r="K79" s="15">
        <f aca="true" t="shared" si="6" ref="K79:L81">SUM(K80)</f>
        <v>0</v>
      </c>
      <c r="L79" s="15">
        <f t="shared" si="6"/>
        <v>0</v>
      </c>
    </row>
    <row r="80" spans="1:12" ht="24" customHeight="1" hidden="1">
      <c r="A80" s="70" t="s">
        <v>83</v>
      </c>
      <c r="B80" s="71"/>
      <c r="C80" s="72"/>
      <c r="D80" s="3">
        <v>977</v>
      </c>
      <c r="E80" s="2" t="s">
        <v>29</v>
      </c>
      <c r="F80" s="2" t="s">
        <v>153</v>
      </c>
      <c r="G80" s="2" t="s">
        <v>28</v>
      </c>
      <c r="H80" s="73">
        <f>SUM(H81)</f>
        <v>0</v>
      </c>
      <c r="I80" s="74"/>
      <c r="J80" s="75"/>
      <c r="K80" s="15">
        <f t="shared" si="6"/>
        <v>0</v>
      </c>
      <c r="L80" s="15">
        <f t="shared" si="6"/>
        <v>0</v>
      </c>
    </row>
    <row r="81" spans="1:12" ht="16.5" customHeight="1" hidden="1">
      <c r="A81" s="70" t="s">
        <v>158</v>
      </c>
      <c r="B81" s="71"/>
      <c r="C81" s="72"/>
      <c r="D81" s="3">
        <v>977</v>
      </c>
      <c r="E81" s="2" t="s">
        <v>29</v>
      </c>
      <c r="F81" s="2" t="s">
        <v>154</v>
      </c>
      <c r="G81" s="2" t="s">
        <v>28</v>
      </c>
      <c r="H81" s="73">
        <f>SUM(H82,)</f>
        <v>0</v>
      </c>
      <c r="I81" s="74"/>
      <c r="J81" s="75"/>
      <c r="K81" s="15">
        <f t="shared" si="6"/>
        <v>0</v>
      </c>
      <c r="L81" s="15">
        <f t="shared" si="6"/>
        <v>0</v>
      </c>
    </row>
    <row r="82" spans="1:12" ht="24" customHeight="1" hidden="1">
      <c r="A82" s="70" t="s">
        <v>109</v>
      </c>
      <c r="B82" s="71"/>
      <c r="C82" s="72"/>
      <c r="D82" s="3">
        <v>977</v>
      </c>
      <c r="E82" s="2" t="s">
        <v>29</v>
      </c>
      <c r="F82" s="2" t="s">
        <v>155</v>
      </c>
      <c r="G82" s="2" t="s">
        <v>28</v>
      </c>
      <c r="H82" s="73">
        <f>SUM(H83,H85)</f>
        <v>0</v>
      </c>
      <c r="I82" s="74"/>
      <c r="J82" s="75"/>
      <c r="K82" s="15">
        <f>SUM(K83+K85)</f>
        <v>0</v>
      </c>
      <c r="L82" s="15">
        <f>SUM(L83+L85)</f>
        <v>0</v>
      </c>
    </row>
    <row r="83" spans="1:12" ht="30" customHeight="1" hidden="1">
      <c r="A83" s="70" t="s">
        <v>84</v>
      </c>
      <c r="B83" s="71"/>
      <c r="C83" s="72"/>
      <c r="D83" s="3">
        <v>977</v>
      </c>
      <c r="E83" s="2" t="s">
        <v>29</v>
      </c>
      <c r="F83" s="2" t="s">
        <v>156</v>
      </c>
      <c r="G83" s="2" t="s">
        <v>86</v>
      </c>
      <c r="H83" s="73">
        <f>SUM(H84)</f>
        <v>0</v>
      </c>
      <c r="I83" s="74"/>
      <c r="J83" s="75"/>
      <c r="K83" s="15">
        <f>SUM(K84)</f>
        <v>0</v>
      </c>
      <c r="L83" s="15">
        <f>SUM(L84)</f>
        <v>0</v>
      </c>
    </row>
    <row r="84" spans="1:12" ht="13.5" customHeight="1" hidden="1">
      <c r="A84" s="93" t="s">
        <v>88</v>
      </c>
      <c r="B84" s="94"/>
      <c r="C84" s="95"/>
      <c r="D84" s="3">
        <v>977</v>
      </c>
      <c r="E84" s="2" t="s">
        <v>29</v>
      </c>
      <c r="F84" s="2" t="s">
        <v>156</v>
      </c>
      <c r="G84" s="2" t="s">
        <v>87</v>
      </c>
      <c r="H84" s="73"/>
      <c r="I84" s="74"/>
      <c r="J84" s="75"/>
      <c r="K84" s="15"/>
      <c r="L84" s="15"/>
    </row>
    <row r="85" spans="1:12" ht="15" customHeight="1" hidden="1">
      <c r="A85" s="70" t="s">
        <v>128</v>
      </c>
      <c r="B85" s="71"/>
      <c r="C85" s="72"/>
      <c r="D85" s="3">
        <v>977</v>
      </c>
      <c r="E85" s="2" t="s">
        <v>29</v>
      </c>
      <c r="F85" s="2" t="s">
        <v>156</v>
      </c>
      <c r="G85" s="2" t="s">
        <v>103</v>
      </c>
      <c r="H85" s="73">
        <f>SUM(H86:J87)</f>
        <v>0</v>
      </c>
      <c r="I85" s="74"/>
      <c r="J85" s="75"/>
      <c r="K85" s="15">
        <f>SUM(K87)</f>
        <v>0</v>
      </c>
      <c r="L85" s="15">
        <f>SUM(L87)</f>
        <v>0</v>
      </c>
    </row>
    <row r="86" spans="1:12" ht="12" customHeight="1" hidden="1">
      <c r="A86" s="70" t="s">
        <v>139</v>
      </c>
      <c r="B86" s="71"/>
      <c r="C86" s="72"/>
      <c r="D86" s="3">
        <v>977</v>
      </c>
      <c r="E86" s="2" t="s">
        <v>29</v>
      </c>
      <c r="F86" s="2" t="s">
        <v>156</v>
      </c>
      <c r="G86" s="2" t="s">
        <v>138</v>
      </c>
      <c r="H86" s="73">
        <v>0</v>
      </c>
      <c r="I86" s="74"/>
      <c r="J86" s="75"/>
      <c r="K86" s="17"/>
      <c r="L86" s="17"/>
    </row>
    <row r="87" spans="1:12" ht="13.5" customHeight="1" hidden="1">
      <c r="A87" s="70" t="s">
        <v>102</v>
      </c>
      <c r="B87" s="71"/>
      <c r="C87" s="72"/>
      <c r="D87" s="3">
        <v>977</v>
      </c>
      <c r="E87" s="2" t="s">
        <v>29</v>
      </c>
      <c r="F87" s="2" t="s">
        <v>156</v>
      </c>
      <c r="G87" s="2" t="s">
        <v>104</v>
      </c>
      <c r="H87" s="73"/>
      <c r="I87" s="74"/>
      <c r="J87" s="75"/>
      <c r="K87" s="15"/>
      <c r="L87" s="15"/>
    </row>
    <row r="88" spans="1:12" ht="18" customHeight="1">
      <c r="A88" s="79" t="s">
        <v>58</v>
      </c>
      <c r="B88" s="80"/>
      <c r="C88" s="81"/>
      <c r="D88" s="3">
        <v>977</v>
      </c>
      <c r="E88" s="2" t="s">
        <v>59</v>
      </c>
      <c r="F88" s="2" t="s">
        <v>148</v>
      </c>
      <c r="G88" s="2" t="s">
        <v>28</v>
      </c>
      <c r="H88" s="73">
        <f>SUM(H89)</f>
        <v>9539</v>
      </c>
      <c r="I88" s="74"/>
      <c r="J88" s="75"/>
      <c r="K88" s="15">
        <f>SUM(K89)</f>
        <v>9893</v>
      </c>
      <c r="L88" s="15">
        <f>SUM(L89)</f>
        <v>122218</v>
      </c>
    </row>
    <row r="89" spans="1:12" ht="26.25" customHeight="1">
      <c r="A89" s="70" t="s">
        <v>417</v>
      </c>
      <c r="B89" s="71"/>
      <c r="C89" s="72"/>
      <c r="D89" s="3">
        <v>977</v>
      </c>
      <c r="E89" s="2" t="s">
        <v>59</v>
      </c>
      <c r="F89" s="2" t="s">
        <v>157</v>
      </c>
      <c r="G89" s="2" t="s">
        <v>28</v>
      </c>
      <c r="H89" s="73">
        <f>SUM(H90)</f>
        <v>9539</v>
      </c>
      <c r="I89" s="74"/>
      <c r="J89" s="75"/>
      <c r="K89" s="15">
        <f>SUM(K90)</f>
        <v>9893</v>
      </c>
      <c r="L89" s="15">
        <f>SUM(L90)</f>
        <v>122218</v>
      </c>
    </row>
    <row r="90" spans="1:15" ht="15" customHeight="1">
      <c r="A90" s="70" t="s">
        <v>92</v>
      </c>
      <c r="B90" s="71"/>
      <c r="C90" s="72"/>
      <c r="D90" s="3">
        <v>977</v>
      </c>
      <c r="E90" s="2" t="s">
        <v>59</v>
      </c>
      <c r="F90" s="2" t="s">
        <v>157</v>
      </c>
      <c r="G90" s="2" t="s">
        <v>94</v>
      </c>
      <c r="H90" s="73">
        <v>9539</v>
      </c>
      <c r="I90" s="74"/>
      <c r="J90" s="75"/>
      <c r="K90" s="15">
        <v>9893</v>
      </c>
      <c r="L90" s="15">
        <v>122218</v>
      </c>
      <c r="M90" s="20"/>
      <c r="N90" s="20"/>
      <c r="O90" s="20"/>
    </row>
    <row r="91" spans="1:12" ht="28.5" customHeight="1">
      <c r="A91" s="79" t="s">
        <v>601</v>
      </c>
      <c r="B91" s="80"/>
      <c r="C91" s="81"/>
      <c r="D91" s="3">
        <v>977</v>
      </c>
      <c r="E91" s="2" t="s">
        <v>39</v>
      </c>
      <c r="F91" s="2" t="s">
        <v>202</v>
      </c>
      <c r="G91" s="2" t="s">
        <v>28</v>
      </c>
      <c r="H91" s="73">
        <f>SUM(H92)</f>
        <v>1625000</v>
      </c>
      <c r="I91" s="74"/>
      <c r="J91" s="75"/>
      <c r="K91" s="18">
        <f aca="true" t="shared" si="7" ref="K91:L94">SUM(K92)</f>
        <v>1625000</v>
      </c>
      <c r="L91" s="18">
        <f t="shared" si="7"/>
        <v>1625000</v>
      </c>
    </row>
    <row r="92" spans="1:12" ht="25.5" customHeight="1">
      <c r="A92" s="70" t="s">
        <v>824</v>
      </c>
      <c r="B92" s="71"/>
      <c r="C92" s="72"/>
      <c r="D92" s="3">
        <v>977</v>
      </c>
      <c r="E92" s="2" t="s">
        <v>39</v>
      </c>
      <c r="F92" s="2" t="s">
        <v>680</v>
      </c>
      <c r="G92" s="2" t="s">
        <v>28</v>
      </c>
      <c r="H92" s="73">
        <f>SUM(H93,)</f>
        <v>1625000</v>
      </c>
      <c r="I92" s="74"/>
      <c r="J92" s="75"/>
      <c r="K92" s="18">
        <f t="shared" si="7"/>
        <v>1625000</v>
      </c>
      <c r="L92" s="18">
        <f t="shared" si="7"/>
        <v>1625000</v>
      </c>
    </row>
    <row r="93" spans="1:12" ht="24.75" customHeight="1">
      <c r="A93" s="70" t="s">
        <v>679</v>
      </c>
      <c r="B93" s="71"/>
      <c r="C93" s="72"/>
      <c r="D93" s="3">
        <v>977</v>
      </c>
      <c r="E93" s="2" t="s">
        <v>39</v>
      </c>
      <c r="F93" s="2" t="s">
        <v>819</v>
      </c>
      <c r="G93" s="2" t="s">
        <v>28</v>
      </c>
      <c r="H93" s="73">
        <f>SUM(H94)</f>
        <v>1625000</v>
      </c>
      <c r="I93" s="74"/>
      <c r="J93" s="75"/>
      <c r="K93" s="18">
        <f t="shared" si="7"/>
        <v>1625000</v>
      </c>
      <c r="L93" s="18">
        <f t="shared" si="7"/>
        <v>1625000</v>
      </c>
    </row>
    <row r="94" spans="1:12" ht="33.75" customHeight="1">
      <c r="A94" s="70" t="s">
        <v>84</v>
      </c>
      <c r="B94" s="71"/>
      <c r="C94" s="72"/>
      <c r="D94" s="3">
        <v>977</v>
      </c>
      <c r="E94" s="2" t="s">
        <v>39</v>
      </c>
      <c r="F94" s="2" t="s">
        <v>819</v>
      </c>
      <c r="G94" s="2" t="s">
        <v>86</v>
      </c>
      <c r="H94" s="73">
        <f>SUM(H95)</f>
        <v>1625000</v>
      </c>
      <c r="I94" s="74"/>
      <c r="J94" s="75"/>
      <c r="K94" s="18">
        <f t="shared" si="7"/>
        <v>1625000</v>
      </c>
      <c r="L94" s="18">
        <f t="shared" si="7"/>
        <v>1625000</v>
      </c>
    </row>
    <row r="95" spans="1:12" ht="13.5" customHeight="1">
      <c r="A95" s="93" t="s">
        <v>88</v>
      </c>
      <c r="B95" s="94"/>
      <c r="C95" s="95"/>
      <c r="D95" s="3">
        <v>977</v>
      </c>
      <c r="E95" s="2" t="s">
        <v>39</v>
      </c>
      <c r="F95" s="2" t="s">
        <v>819</v>
      </c>
      <c r="G95" s="2" t="s">
        <v>87</v>
      </c>
      <c r="H95" s="73">
        <v>1625000</v>
      </c>
      <c r="I95" s="74"/>
      <c r="J95" s="75"/>
      <c r="K95" s="15">
        <v>1625000</v>
      </c>
      <c r="L95" s="15">
        <v>1625000</v>
      </c>
    </row>
    <row r="96" spans="1:12" ht="9" customHeight="1" hidden="1">
      <c r="A96" s="79" t="s">
        <v>241</v>
      </c>
      <c r="B96" s="80"/>
      <c r="C96" s="81"/>
      <c r="D96" s="3">
        <v>977</v>
      </c>
      <c r="E96" s="2" t="s">
        <v>245</v>
      </c>
      <c r="F96" s="2" t="s">
        <v>148</v>
      </c>
      <c r="G96" s="2" t="s">
        <v>28</v>
      </c>
      <c r="H96" s="73">
        <f>SUM(H98)</f>
        <v>0</v>
      </c>
      <c r="I96" s="74"/>
      <c r="J96" s="75"/>
      <c r="K96" s="16"/>
      <c r="L96" s="16"/>
    </row>
    <row r="97" spans="1:12" ht="9.75" customHeight="1" hidden="1">
      <c r="A97" s="70" t="s">
        <v>82</v>
      </c>
      <c r="B97" s="71"/>
      <c r="C97" s="72"/>
      <c r="D97" s="3">
        <v>977</v>
      </c>
      <c r="E97" s="2" t="s">
        <v>245</v>
      </c>
      <c r="F97" s="2" t="s">
        <v>152</v>
      </c>
      <c r="G97" s="2" t="s">
        <v>28</v>
      </c>
      <c r="H97" s="73">
        <f>SUM(H98)</f>
        <v>0</v>
      </c>
      <c r="I97" s="74"/>
      <c r="J97" s="75"/>
      <c r="K97" s="16"/>
      <c r="L97" s="16"/>
    </row>
    <row r="98" spans="1:12" ht="11.25" customHeight="1" hidden="1">
      <c r="A98" s="70" t="s">
        <v>242</v>
      </c>
      <c r="B98" s="71"/>
      <c r="C98" s="72"/>
      <c r="D98" s="3">
        <v>977</v>
      </c>
      <c r="E98" s="2" t="s">
        <v>245</v>
      </c>
      <c r="F98" s="2" t="s">
        <v>153</v>
      </c>
      <c r="G98" s="2" t="s">
        <v>28</v>
      </c>
      <c r="H98" s="73">
        <f>SUM(H99)</f>
        <v>0</v>
      </c>
      <c r="I98" s="74"/>
      <c r="J98" s="75"/>
      <c r="K98" s="16"/>
      <c r="L98" s="16"/>
    </row>
    <row r="99" spans="1:12" ht="9" customHeight="1" hidden="1">
      <c r="A99" s="70" t="s">
        <v>243</v>
      </c>
      <c r="B99" s="71"/>
      <c r="C99" s="72"/>
      <c r="D99" s="3">
        <v>977</v>
      </c>
      <c r="E99" s="2" t="s">
        <v>245</v>
      </c>
      <c r="F99" s="2" t="s">
        <v>246</v>
      </c>
      <c r="G99" s="2" t="s">
        <v>28</v>
      </c>
      <c r="H99" s="73">
        <f>SUM(H101)</f>
        <v>0</v>
      </c>
      <c r="I99" s="74"/>
      <c r="J99" s="75"/>
      <c r="K99" s="16"/>
      <c r="L99" s="16"/>
    </row>
    <row r="100" spans="1:12" ht="8.25" customHeight="1" hidden="1">
      <c r="A100" s="70" t="s">
        <v>128</v>
      </c>
      <c r="B100" s="71"/>
      <c r="C100" s="72"/>
      <c r="D100" s="3">
        <v>977</v>
      </c>
      <c r="E100" s="2" t="s">
        <v>245</v>
      </c>
      <c r="F100" s="2" t="s">
        <v>246</v>
      </c>
      <c r="G100" s="2" t="s">
        <v>103</v>
      </c>
      <c r="H100" s="73">
        <f>SUM(H101)</f>
        <v>0</v>
      </c>
      <c r="I100" s="74"/>
      <c r="J100" s="75"/>
      <c r="K100" s="16"/>
      <c r="L100" s="16"/>
    </row>
    <row r="101" spans="1:13" ht="15.75" customHeight="1" hidden="1">
      <c r="A101" s="70" t="s">
        <v>244</v>
      </c>
      <c r="B101" s="71"/>
      <c r="C101" s="72"/>
      <c r="D101" s="3">
        <v>977</v>
      </c>
      <c r="E101" s="2" t="s">
        <v>245</v>
      </c>
      <c r="F101" s="2" t="s">
        <v>246</v>
      </c>
      <c r="G101" s="2" t="s">
        <v>247</v>
      </c>
      <c r="H101" s="73">
        <v>0</v>
      </c>
      <c r="I101" s="74"/>
      <c r="J101" s="75"/>
      <c r="K101" s="15"/>
      <c r="L101" s="15"/>
      <c r="M101" s="20"/>
    </row>
    <row r="102" spans="1:12" ht="15" customHeight="1">
      <c r="A102" s="86" t="s">
        <v>45</v>
      </c>
      <c r="B102" s="87"/>
      <c r="C102" s="88"/>
      <c r="D102" s="3">
        <v>977</v>
      </c>
      <c r="E102" s="2" t="s">
        <v>60</v>
      </c>
      <c r="F102" s="2" t="s">
        <v>148</v>
      </c>
      <c r="G102" s="2" t="s">
        <v>28</v>
      </c>
      <c r="H102" s="73">
        <f>SUM(H103)</f>
        <v>14390826</v>
      </c>
      <c r="I102" s="74"/>
      <c r="J102" s="75"/>
      <c r="K102" s="15">
        <f aca="true" t="shared" si="8" ref="K102:L106">SUM(K103)</f>
        <v>15300000</v>
      </c>
      <c r="L102" s="15">
        <f t="shared" si="8"/>
        <v>15500000</v>
      </c>
    </row>
    <row r="103" spans="1:12" ht="15.75" customHeight="1">
      <c r="A103" s="70" t="s">
        <v>82</v>
      </c>
      <c r="B103" s="71"/>
      <c r="C103" s="72"/>
      <c r="D103" s="3">
        <v>977</v>
      </c>
      <c r="E103" s="2" t="s">
        <v>60</v>
      </c>
      <c r="F103" s="2" t="s">
        <v>152</v>
      </c>
      <c r="G103" s="2" t="s">
        <v>28</v>
      </c>
      <c r="H103" s="73">
        <f>SUM(H104)</f>
        <v>14390826</v>
      </c>
      <c r="I103" s="74"/>
      <c r="J103" s="75"/>
      <c r="K103" s="18">
        <f t="shared" si="8"/>
        <v>15300000</v>
      </c>
      <c r="L103" s="18">
        <f t="shared" si="8"/>
        <v>15500000</v>
      </c>
    </row>
    <row r="104" spans="1:12" ht="17.25" customHeight="1">
      <c r="A104" s="70" t="s">
        <v>83</v>
      </c>
      <c r="B104" s="71"/>
      <c r="C104" s="72"/>
      <c r="D104" s="3">
        <v>977</v>
      </c>
      <c r="E104" s="2" t="s">
        <v>60</v>
      </c>
      <c r="F104" s="2" t="s">
        <v>153</v>
      </c>
      <c r="G104" s="2" t="s">
        <v>28</v>
      </c>
      <c r="H104" s="73">
        <f>SUM(H106)</f>
        <v>14390826</v>
      </c>
      <c r="I104" s="74"/>
      <c r="J104" s="75"/>
      <c r="K104" s="18">
        <f t="shared" si="8"/>
        <v>15300000</v>
      </c>
      <c r="L104" s="18">
        <f t="shared" si="8"/>
        <v>15500000</v>
      </c>
    </row>
    <row r="105" spans="1:13" ht="12.75" customHeight="1">
      <c r="A105" s="70" t="s">
        <v>158</v>
      </c>
      <c r="B105" s="71"/>
      <c r="C105" s="72"/>
      <c r="D105" s="3">
        <v>977</v>
      </c>
      <c r="E105" s="2" t="s">
        <v>60</v>
      </c>
      <c r="F105" s="2" t="s">
        <v>154</v>
      </c>
      <c r="G105" s="2" t="s">
        <v>28</v>
      </c>
      <c r="H105" s="73">
        <f>SUM(H106)</f>
        <v>14390826</v>
      </c>
      <c r="I105" s="74"/>
      <c r="J105" s="75"/>
      <c r="K105" s="18">
        <f t="shared" si="8"/>
        <v>15300000</v>
      </c>
      <c r="L105" s="18">
        <f t="shared" si="8"/>
        <v>15500000</v>
      </c>
      <c r="M105" s="36"/>
    </row>
    <row r="106" spans="1:14" ht="14.25" customHeight="1">
      <c r="A106" s="70" t="s">
        <v>821</v>
      </c>
      <c r="B106" s="71"/>
      <c r="C106" s="72"/>
      <c r="D106" s="3">
        <v>977</v>
      </c>
      <c r="E106" s="2" t="s">
        <v>60</v>
      </c>
      <c r="F106" s="2" t="s">
        <v>822</v>
      </c>
      <c r="G106" s="2" t="s">
        <v>28</v>
      </c>
      <c r="H106" s="73">
        <f>SUM(H107)</f>
        <v>14390826</v>
      </c>
      <c r="I106" s="74"/>
      <c r="J106" s="75"/>
      <c r="K106" s="18">
        <f t="shared" si="8"/>
        <v>15300000</v>
      </c>
      <c r="L106" s="18">
        <f t="shared" si="8"/>
        <v>15500000</v>
      </c>
      <c r="M106" s="36"/>
      <c r="N106" s="34"/>
    </row>
    <row r="107" spans="1:14" ht="13.5" customHeight="1">
      <c r="A107" s="70" t="s">
        <v>89</v>
      </c>
      <c r="B107" s="71"/>
      <c r="C107" s="72"/>
      <c r="D107" s="3">
        <v>977</v>
      </c>
      <c r="E107" s="2" t="s">
        <v>60</v>
      </c>
      <c r="F107" s="2" t="s">
        <v>823</v>
      </c>
      <c r="G107" s="2" t="s">
        <v>90</v>
      </c>
      <c r="H107" s="73">
        <v>14390826</v>
      </c>
      <c r="I107" s="74"/>
      <c r="J107" s="75"/>
      <c r="K107" s="15">
        <v>15300000</v>
      </c>
      <c r="L107" s="17">
        <v>15500000</v>
      </c>
      <c r="M107" s="36">
        <v>-70000</v>
      </c>
      <c r="N107" s="34">
        <v>-355192</v>
      </c>
    </row>
    <row r="108" spans="1:12" ht="12.75" customHeight="1">
      <c r="A108" s="86" t="s">
        <v>11</v>
      </c>
      <c r="B108" s="87"/>
      <c r="C108" s="88"/>
      <c r="D108" s="3">
        <v>977</v>
      </c>
      <c r="E108" s="2" t="s">
        <v>61</v>
      </c>
      <c r="F108" s="2" t="s">
        <v>148</v>
      </c>
      <c r="G108" s="2" t="s">
        <v>28</v>
      </c>
      <c r="H108" s="73">
        <f>SUM(H109+H116+H158+H189+H202)</f>
        <v>55403942.08</v>
      </c>
      <c r="I108" s="74"/>
      <c r="J108" s="75"/>
      <c r="K108" s="15">
        <f>SUM(K109+K116+K158+K189+K202)</f>
        <v>49994114.08</v>
      </c>
      <c r="L108" s="15">
        <f>SUM(L109+L116+L158+L189+L202)</f>
        <v>50134756.08</v>
      </c>
    </row>
    <row r="109" spans="1:12" ht="25.5" customHeight="1">
      <c r="A109" s="79" t="s">
        <v>681</v>
      </c>
      <c r="B109" s="80"/>
      <c r="C109" s="81"/>
      <c r="D109" s="3">
        <v>977</v>
      </c>
      <c r="E109" s="2" t="s">
        <v>61</v>
      </c>
      <c r="F109" s="2" t="s">
        <v>683</v>
      </c>
      <c r="G109" s="2" t="s">
        <v>28</v>
      </c>
      <c r="H109" s="73">
        <f>SUM(H110)</f>
        <v>5000</v>
      </c>
      <c r="I109" s="74"/>
      <c r="J109" s="75"/>
      <c r="K109" s="15">
        <f aca="true" t="shared" si="9" ref="K109:L111">SUM(K110)</f>
        <v>5000</v>
      </c>
      <c r="L109" s="15">
        <f t="shared" si="9"/>
        <v>5000</v>
      </c>
    </row>
    <row r="110" spans="1:12" ht="48" customHeight="1">
      <c r="A110" s="70" t="s">
        <v>689</v>
      </c>
      <c r="B110" s="71"/>
      <c r="C110" s="72"/>
      <c r="D110" s="3">
        <v>977</v>
      </c>
      <c r="E110" s="2" t="s">
        <v>61</v>
      </c>
      <c r="F110" s="2" t="s">
        <v>690</v>
      </c>
      <c r="G110" s="2" t="s">
        <v>28</v>
      </c>
      <c r="H110" s="73">
        <f>SUM(H111)</f>
        <v>5000</v>
      </c>
      <c r="I110" s="74"/>
      <c r="J110" s="75"/>
      <c r="K110" s="15">
        <f t="shared" si="9"/>
        <v>5000</v>
      </c>
      <c r="L110" s="15">
        <f t="shared" si="9"/>
        <v>5000</v>
      </c>
    </row>
    <row r="111" spans="1:12" ht="15.75" customHeight="1">
      <c r="A111" s="70" t="s">
        <v>248</v>
      </c>
      <c r="B111" s="71"/>
      <c r="C111" s="72"/>
      <c r="D111" s="3">
        <v>977</v>
      </c>
      <c r="E111" s="2" t="s">
        <v>61</v>
      </c>
      <c r="F111" s="2" t="s">
        <v>690</v>
      </c>
      <c r="G111" s="2" t="s">
        <v>93</v>
      </c>
      <c r="H111" s="73">
        <f>SUM(H112)</f>
        <v>5000</v>
      </c>
      <c r="I111" s="74"/>
      <c r="J111" s="75"/>
      <c r="K111" s="15">
        <f t="shared" si="9"/>
        <v>5000</v>
      </c>
      <c r="L111" s="15">
        <f t="shared" si="9"/>
        <v>5000</v>
      </c>
    </row>
    <row r="112" spans="1:12" ht="15.75" customHeight="1">
      <c r="A112" s="70" t="s">
        <v>92</v>
      </c>
      <c r="B112" s="71"/>
      <c r="C112" s="72"/>
      <c r="D112" s="3">
        <v>977</v>
      </c>
      <c r="E112" s="2" t="s">
        <v>61</v>
      </c>
      <c r="F112" s="2" t="s">
        <v>690</v>
      </c>
      <c r="G112" s="2" t="s">
        <v>94</v>
      </c>
      <c r="H112" s="73">
        <v>5000</v>
      </c>
      <c r="I112" s="74"/>
      <c r="J112" s="75"/>
      <c r="K112" s="15">
        <v>5000</v>
      </c>
      <c r="L112" s="15">
        <v>5000</v>
      </c>
    </row>
    <row r="113" spans="1:12" ht="21" customHeight="1" hidden="1">
      <c r="A113" s="93"/>
      <c r="B113" s="94"/>
      <c r="C113" s="95"/>
      <c r="D113" s="3"/>
      <c r="E113" s="2"/>
      <c r="F113" s="2"/>
      <c r="G113" s="2"/>
      <c r="H113" s="73">
        <v>0</v>
      </c>
      <c r="I113" s="74"/>
      <c r="J113" s="75"/>
      <c r="K113" s="15">
        <v>0</v>
      </c>
      <c r="L113" s="15">
        <v>0</v>
      </c>
    </row>
    <row r="114" spans="1:12" ht="21.75" customHeight="1" hidden="1">
      <c r="A114" s="70"/>
      <c r="B114" s="71"/>
      <c r="C114" s="72"/>
      <c r="D114" s="3"/>
      <c r="E114" s="2"/>
      <c r="F114" s="2"/>
      <c r="G114" s="2"/>
      <c r="H114" s="73">
        <f>SUM(H115)</f>
        <v>0</v>
      </c>
      <c r="I114" s="74"/>
      <c r="J114" s="75"/>
      <c r="K114" s="15">
        <v>0</v>
      </c>
      <c r="L114" s="15">
        <v>0</v>
      </c>
    </row>
    <row r="115" spans="1:13" ht="18.75" customHeight="1" hidden="1">
      <c r="A115" s="70"/>
      <c r="B115" s="71"/>
      <c r="C115" s="72"/>
      <c r="D115" s="3"/>
      <c r="E115" s="2"/>
      <c r="F115" s="2"/>
      <c r="G115" s="2"/>
      <c r="H115" s="73">
        <v>0</v>
      </c>
      <c r="I115" s="74"/>
      <c r="J115" s="75"/>
      <c r="K115" s="15">
        <v>0</v>
      </c>
      <c r="L115" s="15">
        <v>0</v>
      </c>
      <c r="M115" s="20"/>
    </row>
    <row r="116" spans="1:13" ht="23.25" customHeight="1">
      <c r="A116" s="79" t="s">
        <v>601</v>
      </c>
      <c r="B116" s="80"/>
      <c r="C116" s="81"/>
      <c r="D116" s="3">
        <v>977</v>
      </c>
      <c r="E116" s="2" t="s">
        <v>61</v>
      </c>
      <c r="F116" s="2" t="s">
        <v>202</v>
      </c>
      <c r="G116" s="2" t="s">
        <v>28</v>
      </c>
      <c r="H116" s="73">
        <f>SUM(H117+H120+H127+H133+H136+H145)</f>
        <v>45218000</v>
      </c>
      <c r="I116" s="74"/>
      <c r="J116" s="75"/>
      <c r="K116" s="15">
        <f>SUM(K117+K120+K127+K133+K136+K139+K142+K145)</f>
        <v>42740000</v>
      </c>
      <c r="L116" s="15">
        <f>SUM(L117+L120+L127+L133+L136+L139+L142+L145)</f>
        <v>42670000</v>
      </c>
      <c r="M116" s="20"/>
    </row>
    <row r="117" spans="1:13" ht="21.75" customHeight="1">
      <c r="A117" s="70" t="s">
        <v>110</v>
      </c>
      <c r="B117" s="71"/>
      <c r="C117" s="72"/>
      <c r="D117" s="3">
        <v>977</v>
      </c>
      <c r="E117" s="2" t="s">
        <v>61</v>
      </c>
      <c r="F117" s="2" t="s">
        <v>825</v>
      </c>
      <c r="G117" s="2" t="s">
        <v>28</v>
      </c>
      <c r="H117" s="73">
        <f>SUM(H118)</f>
        <v>6230000</v>
      </c>
      <c r="I117" s="74"/>
      <c r="J117" s="75"/>
      <c r="K117" s="15">
        <f>SUM(K118)</f>
        <v>6230000</v>
      </c>
      <c r="L117" s="15">
        <f>SUM(L118)</f>
        <v>6230000</v>
      </c>
      <c r="M117" s="20"/>
    </row>
    <row r="118" spans="1:13" ht="35.25" customHeight="1">
      <c r="A118" s="70" t="s">
        <v>84</v>
      </c>
      <c r="B118" s="71"/>
      <c r="C118" s="72"/>
      <c r="D118" s="3">
        <v>977</v>
      </c>
      <c r="E118" s="2" t="s">
        <v>61</v>
      </c>
      <c r="F118" s="2" t="s">
        <v>826</v>
      </c>
      <c r="G118" s="2" t="s">
        <v>86</v>
      </c>
      <c r="H118" s="73">
        <f>SUM(H119)</f>
        <v>6230000</v>
      </c>
      <c r="I118" s="74"/>
      <c r="J118" s="75"/>
      <c r="K118" s="15">
        <f>SUM(K119)</f>
        <v>6230000</v>
      </c>
      <c r="L118" s="15">
        <f>SUM(L119)</f>
        <v>6230000</v>
      </c>
      <c r="M118" s="20"/>
    </row>
    <row r="119" spans="1:13" ht="15.75" customHeight="1">
      <c r="A119" s="93" t="s">
        <v>88</v>
      </c>
      <c r="B119" s="94"/>
      <c r="C119" s="95"/>
      <c r="D119" s="3">
        <v>977</v>
      </c>
      <c r="E119" s="2" t="s">
        <v>61</v>
      </c>
      <c r="F119" s="2" t="s">
        <v>826</v>
      </c>
      <c r="G119" s="2" t="s">
        <v>87</v>
      </c>
      <c r="H119" s="73">
        <v>6230000</v>
      </c>
      <c r="I119" s="74"/>
      <c r="J119" s="75"/>
      <c r="K119" s="15">
        <v>6230000</v>
      </c>
      <c r="L119" s="15">
        <v>6230000</v>
      </c>
      <c r="M119" s="20"/>
    </row>
    <row r="120" spans="1:13" ht="14.25" customHeight="1">
      <c r="A120" s="70" t="s">
        <v>108</v>
      </c>
      <c r="B120" s="71"/>
      <c r="C120" s="72"/>
      <c r="D120" s="3">
        <v>977</v>
      </c>
      <c r="E120" s="2" t="s">
        <v>61</v>
      </c>
      <c r="F120" s="2" t="s">
        <v>827</v>
      </c>
      <c r="G120" s="2" t="s">
        <v>28</v>
      </c>
      <c r="H120" s="73">
        <f>SUM(H121,H123)</f>
        <v>2098000</v>
      </c>
      <c r="I120" s="74"/>
      <c r="J120" s="75"/>
      <c r="K120" s="15">
        <f>SUM(K121+K123)</f>
        <v>1250000</v>
      </c>
      <c r="L120" s="15">
        <f>SUM(L121+L123)</f>
        <v>1250000</v>
      </c>
      <c r="M120" s="20"/>
    </row>
    <row r="121" spans="1:13" ht="14.25" customHeight="1">
      <c r="A121" s="70" t="s">
        <v>91</v>
      </c>
      <c r="B121" s="71"/>
      <c r="C121" s="72"/>
      <c r="D121" s="3">
        <v>977</v>
      </c>
      <c r="E121" s="2" t="s">
        <v>61</v>
      </c>
      <c r="F121" s="2" t="s">
        <v>828</v>
      </c>
      <c r="G121" s="2" t="s">
        <v>93</v>
      </c>
      <c r="H121" s="73">
        <f>SUM(H122)</f>
        <v>1898000</v>
      </c>
      <c r="I121" s="74"/>
      <c r="J121" s="75"/>
      <c r="K121" s="15">
        <f>SUM(K122)</f>
        <v>1000000</v>
      </c>
      <c r="L121" s="15">
        <f>SUM(L122)</f>
        <v>1000000</v>
      </c>
      <c r="M121" s="20"/>
    </row>
    <row r="122" spans="1:13" ht="14.25" customHeight="1">
      <c r="A122" s="70" t="s">
        <v>92</v>
      </c>
      <c r="B122" s="71"/>
      <c r="C122" s="72"/>
      <c r="D122" s="3">
        <v>977</v>
      </c>
      <c r="E122" s="2" t="s">
        <v>61</v>
      </c>
      <c r="F122" s="2" t="s">
        <v>828</v>
      </c>
      <c r="G122" s="2" t="s">
        <v>94</v>
      </c>
      <c r="H122" s="73">
        <v>1898000</v>
      </c>
      <c r="I122" s="74"/>
      <c r="J122" s="75"/>
      <c r="K122" s="15">
        <v>1000000</v>
      </c>
      <c r="L122" s="15">
        <v>1000000</v>
      </c>
      <c r="M122" s="20"/>
    </row>
    <row r="123" spans="1:13" ht="12.75" customHeight="1">
      <c r="A123" s="70" t="s">
        <v>102</v>
      </c>
      <c r="B123" s="71"/>
      <c r="C123" s="72"/>
      <c r="D123" s="3">
        <v>977</v>
      </c>
      <c r="E123" s="2" t="s">
        <v>61</v>
      </c>
      <c r="F123" s="2" t="s">
        <v>828</v>
      </c>
      <c r="G123" s="2" t="s">
        <v>104</v>
      </c>
      <c r="H123" s="73">
        <v>200000</v>
      </c>
      <c r="I123" s="74"/>
      <c r="J123" s="75"/>
      <c r="K123" s="15">
        <v>250000</v>
      </c>
      <c r="L123" s="15">
        <v>250000</v>
      </c>
      <c r="M123" s="20"/>
    </row>
    <row r="124" spans="1:13" ht="24.75" customHeight="1" hidden="1">
      <c r="A124" s="71" t="s">
        <v>511</v>
      </c>
      <c r="B124" s="71"/>
      <c r="C124" s="72"/>
      <c r="D124" s="3">
        <v>977</v>
      </c>
      <c r="E124" s="2" t="s">
        <v>61</v>
      </c>
      <c r="F124" s="2" t="s">
        <v>513</v>
      </c>
      <c r="G124" s="2" t="s">
        <v>28</v>
      </c>
      <c r="H124" s="73">
        <f>SUM(H125)</f>
        <v>0</v>
      </c>
      <c r="I124" s="74"/>
      <c r="J124" s="75"/>
      <c r="K124" s="15"/>
      <c r="L124" s="15"/>
      <c r="M124" s="20"/>
    </row>
    <row r="125" spans="1:13" ht="16.5" customHeight="1" hidden="1">
      <c r="A125" s="70" t="s">
        <v>91</v>
      </c>
      <c r="B125" s="71"/>
      <c r="C125" s="72"/>
      <c r="D125" s="3">
        <v>977</v>
      </c>
      <c r="E125" s="2" t="s">
        <v>61</v>
      </c>
      <c r="F125" s="2" t="s">
        <v>512</v>
      </c>
      <c r="G125" s="2" t="s">
        <v>93</v>
      </c>
      <c r="H125" s="73">
        <f>SUM(H126)</f>
        <v>0</v>
      </c>
      <c r="I125" s="74"/>
      <c r="J125" s="75"/>
      <c r="K125" s="15"/>
      <c r="L125" s="15"/>
      <c r="M125" s="20"/>
    </row>
    <row r="126" spans="1:13" ht="18.75" customHeight="1" hidden="1">
      <c r="A126" s="70" t="s">
        <v>92</v>
      </c>
      <c r="B126" s="71"/>
      <c r="C126" s="72"/>
      <c r="D126" s="3">
        <v>977</v>
      </c>
      <c r="E126" s="2" t="s">
        <v>61</v>
      </c>
      <c r="F126" s="2" t="s">
        <v>512</v>
      </c>
      <c r="G126" s="2" t="s">
        <v>94</v>
      </c>
      <c r="H126" s="73">
        <v>0</v>
      </c>
      <c r="I126" s="74"/>
      <c r="J126" s="75"/>
      <c r="K126" s="15"/>
      <c r="L126" s="15"/>
      <c r="M126" s="20"/>
    </row>
    <row r="127" spans="1:13" ht="24.75" customHeight="1">
      <c r="A127" s="71" t="s">
        <v>249</v>
      </c>
      <c r="B127" s="71"/>
      <c r="C127" s="72"/>
      <c r="D127" s="3">
        <v>977</v>
      </c>
      <c r="E127" s="2" t="s">
        <v>61</v>
      </c>
      <c r="F127" s="2" t="s">
        <v>829</v>
      </c>
      <c r="G127" s="2" t="s">
        <v>28</v>
      </c>
      <c r="H127" s="73">
        <f>SUM(H128)</f>
        <v>2500000</v>
      </c>
      <c r="I127" s="74"/>
      <c r="J127" s="75"/>
      <c r="K127" s="15">
        <f>SUM(K128)</f>
        <v>1000000</v>
      </c>
      <c r="L127" s="15">
        <f>SUM(L128)</f>
        <v>1000000</v>
      </c>
      <c r="M127" s="20"/>
    </row>
    <row r="128" spans="1:13" ht="14.25" customHeight="1">
      <c r="A128" s="70" t="s">
        <v>248</v>
      </c>
      <c r="B128" s="71"/>
      <c r="C128" s="72"/>
      <c r="D128" s="3">
        <v>977</v>
      </c>
      <c r="E128" s="2" t="s">
        <v>61</v>
      </c>
      <c r="F128" s="2" t="s">
        <v>830</v>
      </c>
      <c r="G128" s="2" t="s">
        <v>93</v>
      </c>
      <c r="H128" s="73">
        <f>SUM(H129)</f>
        <v>2500000</v>
      </c>
      <c r="I128" s="74"/>
      <c r="J128" s="75"/>
      <c r="K128" s="15">
        <f>SUM(K129)</f>
        <v>1000000</v>
      </c>
      <c r="L128" s="15">
        <f>SUM(L129)</f>
        <v>1000000</v>
      </c>
      <c r="M128" s="20"/>
    </row>
    <row r="129" spans="1:14" ht="12" customHeight="1">
      <c r="A129" s="70" t="s">
        <v>92</v>
      </c>
      <c r="B129" s="71"/>
      <c r="C129" s="72"/>
      <c r="D129" s="3">
        <v>977</v>
      </c>
      <c r="E129" s="2" t="s">
        <v>61</v>
      </c>
      <c r="F129" s="2" t="s">
        <v>830</v>
      </c>
      <c r="G129" s="2" t="s">
        <v>94</v>
      </c>
      <c r="H129" s="73">
        <v>2500000</v>
      </c>
      <c r="I129" s="74"/>
      <c r="J129" s="75"/>
      <c r="K129" s="15">
        <v>1000000</v>
      </c>
      <c r="L129" s="15">
        <v>1000000</v>
      </c>
      <c r="M129" s="20"/>
      <c r="N129" s="20"/>
    </row>
    <row r="130" spans="1:13" ht="16.5" customHeight="1" hidden="1">
      <c r="A130" s="70" t="s">
        <v>336</v>
      </c>
      <c r="B130" s="71"/>
      <c r="C130" s="72"/>
      <c r="D130" s="3">
        <v>977</v>
      </c>
      <c r="E130" s="2" t="s">
        <v>61</v>
      </c>
      <c r="F130" s="2" t="s">
        <v>338</v>
      </c>
      <c r="G130" s="2" t="s">
        <v>28</v>
      </c>
      <c r="H130" s="73">
        <f>SUM(H131)</f>
        <v>0</v>
      </c>
      <c r="I130" s="74"/>
      <c r="J130" s="75"/>
      <c r="K130" s="15">
        <f>SUM(K131)</f>
        <v>0</v>
      </c>
      <c r="L130" s="15">
        <f>SUM(L131)</f>
        <v>0</v>
      </c>
      <c r="M130" s="20"/>
    </row>
    <row r="131" spans="1:13" ht="15.75" customHeight="1" hidden="1">
      <c r="A131" s="70" t="s">
        <v>248</v>
      </c>
      <c r="B131" s="71"/>
      <c r="C131" s="72"/>
      <c r="D131" s="3">
        <v>977</v>
      </c>
      <c r="E131" s="2" t="s">
        <v>61</v>
      </c>
      <c r="F131" s="2" t="s">
        <v>337</v>
      </c>
      <c r="G131" s="2" t="s">
        <v>93</v>
      </c>
      <c r="H131" s="73">
        <f>SUM(H132)</f>
        <v>0</v>
      </c>
      <c r="I131" s="74"/>
      <c r="J131" s="75"/>
      <c r="K131" s="15">
        <f>SUM(K132)</f>
        <v>0</v>
      </c>
      <c r="L131" s="15">
        <f>SUM(L132)</f>
        <v>0</v>
      </c>
      <c r="M131" s="20"/>
    </row>
    <row r="132" spans="1:13" ht="12" customHeight="1" hidden="1">
      <c r="A132" s="70" t="s">
        <v>92</v>
      </c>
      <c r="B132" s="71"/>
      <c r="C132" s="72"/>
      <c r="D132" s="3">
        <v>977</v>
      </c>
      <c r="E132" s="2" t="s">
        <v>61</v>
      </c>
      <c r="F132" s="2" t="s">
        <v>337</v>
      </c>
      <c r="G132" s="2" t="s">
        <v>94</v>
      </c>
      <c r="H132" s="73">
        <v>0</v>
      </c>
      <c r="I132" s="74"/>
      <c r="J132" s="75"/>
      <c r="K132" s="15">
        <v>0</v>
      </c>
      <c r="L132" s="15">
        <v>0</v>
      </c>
      <c r="M132" s="20"/>
    </row>
    <row r="133" spans="1:13" ht="14.25" customHeight="1">
      <c r="A133" s="70" t="s">
        <v>360</v>
      </c>
      <c r="B133" s="71"/>
      <c r="C133" s="72"/>
      <c r="D133" s="3">
        <v>977</v>
      </c>
      <c r="E133" s="2" t="s">
        <v>61</v>
      </c>
      <c r="F133" s="2" t="s">
        <v>831</v>
      </c>
      <c r="G133" s="2" t="s">
        <v>28</v>
      </c>
      <c r="H133" s="73">
        <f>SUM(H134)</f>
        <v>300000</v>
      </c>
      <c r="I133" s="74"/>
      <c r="J133" s="75"/>
      <c r="K133" s="15">
        <v>0</v>
      </c>
      <c r="L133" s="15">
        <v>0</v>
      </c>
      <c r="M133" s="20"/>
    </row>
    <row r="134" spans="1:13" ht="14.25" customHeight="1">
      <c r="A134" s="70" t="s">
        <v>248</v>
      </c>
      <c r="B134" s="71"/>
      <c r="C134" s="72"/>
      <c r="D134" s="3">
        <v>977</v>
      </c>
      <c r="E134" s="2" t="s">
        <v>61</v>
      </c>
      <c r="F134" s="2" t="s">
        <v>832</v>
      </c>
      <c r="G134" s="2" t="s">
        <v>93</v>
      </c>
      <c r="H134" s="73">
        <f>SUM(H135)</f>
        <v>300000</v>
      </c>
      <c r="I134" s="74"/>
      <c r="J134" s="75"/>
      <c r="K134" s="15">
        <v>0</v>
      </c>
      <c r="L134" s="15">
        <v>0</v>
      </c>
      <c r="M134" s="20"/>
    </row>
    <row r="135" spans="1:13" ht="14.25" customHeight="1">
      <c r="A135" s="70" t="s">
        <v>92</v>
      </c>
      <c r="B135" s="71"/>
      <c r="C135" s="72"/>
      <c r="D135" s="3">
        <v>977</v>
      </c>
      <c r="E135" s="2" t="s">
        <v>61</v>
      </c>
      <c r="F135" s="2" t="s">
        <v>832</v>
      </c>
      <c r="G135" s="2" t="s">
        <v>94</v>
      </c>
      <c r="H135" s="73">
        <v>300000</v>
      </c>
      <c r="I135" s="74"/>
      <c r="J135" s="75"/>
      <c r="K135" s="15">
        <v>0</v>
      </c>
      <c r="L135" s="15">
        <v>0</v>
      </c>
      <c r="M135" s="20"/>
    </row>
    <row r="136" spans="1:13" ht="14.25" customHeight="1">
      <c r="A136" s="70" t="s">
        <v>505</v>
      </c>
      <c r="B136" s="71"/>
      <c r="C136" s="72"/>
      <c r="D136" s="3">
        <v>977</v>
      </c>
      <c r="E136" s="2" t="s">
        <v>61</v>
      </c>
      <c r="F136" s="2" t="s">
        <v>833</v>
      </c>
      <c r="G136" s="2" t="s">
        <v>28</v>
      </c>
      <c r="H136" s="73">
        <f>SUM(H137)</f>
        <v>0</v>
      </c>
      <c r="I136" s="74"/>
      <c r="J136" s="75"/>
      <c r="K136" s="15">
        <f>SUM(K137)</f>
        <v>170000</v>
      </c>
      <c r="L136" s="15">
        <f>SUM(L137)</f>
        <v>100000</v>
      </c>
      <c r="M136" s="20"/>
    </row>
    <row r="137" spans="1:13" ht="14.25" customHeight="1">
      <c r="A137" s="70" t="s">
        <v>248</v>
      </c>
      <c r="B137" s="71"/>
      <c r="C137" s="72"/>
      <c r="D137" s="3">
        <v>977</v>
      </c>
      <c r="E137" s="2" t="s">
        <v>61</v>
      </c>
      <c r="F137" s="2" t="s">
        <v>834</v>
      </c>
      <c r="G137" s="2" t="s">
        <v>93</v>
      </c>
      <c r="H137" s="73">
        <f>SUM(H138)</f>
        <v>0</v>
      </c>
      <c r="I137" s="74"/>
      <c r="J137" s="75"/>
      <c r="K137" s="15">
        <f>SUM(K138)</f>
        <v>170000</v>
      </c>
      <c r="L137" s="15">
        <f>SUM(L138)</f>
        <v>100000</v>
      </c>
      <c r="M137" s="20"/>
    </row>
    <row r="138" spans="1:13" ht="14.25" customHeight="1">
      <c r="A138" s="70" t="s">
        <v>92</v>
      </c>
      <c r="B138" s="71"/>
      <c r="C138" s="72"/>
      <c r="D138" s="3">
        <v>977</v>
      </c>
      <c r="E138" s="2" t="s">
        <v>61</v>
      </c>
      <c r="F138" s="2" t="s">
        <v>834</v>
      </c>
      <c r="G138" s="2" t="s">
        <v>94</v>
      </c>
      <c r="H138" s="73">
        <v>0</v>
      </c>
      <c r="I138" s="74"/>
      <c r="J138" s="75"/>
      <c r="K138" s="15">
        <v>170000</v>
      </c>
      <c r="L138" s="15">
        <v>100000</v>
      </c>
      <c r="M138" s="20"/>
    </row>
    <row r="139" spans="11:13" ht="14.25" customHeight="1" hidden="1">
      <c r="K139" s="15">
        <f>SUM(K140)</f>
        <v>0</v>
      </c>
      <c r="L139" s="15">
        <f>SUM(L140)</f>
        <v>0</v>
      </c>
      <c r="M139" s="20"/>
    </row>
    <row r="140" spans="11:13" ht="14.25" customHeight="1" hidden="1">
      <c r="K140" s="15">
        <f>SUM(K141)</f>
        <v>0</v>
      </c>
      <c r="L140" s="15">
        <f>SUM(L141)</f>
        <v>0</v>
      </c>
      <c r="M140" s="20"/>
    </row>
    <row r="141" spans="11:13" ht="14.25" customHeight="1" hidden="1">
      <c r="K141" s="15">
        <v>0</v>
      </c>
      <c r="L141" s="15">
        <v>0</v>
      </c>
      <c r="M141" s="20"/>
    </row>
    <row r="142" spans="11:13" ht="14.25" customHeight="1" hidden="1">
      <c r="K142" s="15"/>
      <c r="L142" s="15"/>
      <c r="M142" s="20"/>
    </row>
    <row r="143" spans="11:13" ht="14.25" customHeight="1" hidden="1">
      <c r="K143" s="15"/>
      <c r="L143" s="15"/>
      <c r="M143" s="20"/>
    </row>
    <row r="144" spans="11:13" ht="14.25" customHeight="1" hidden="1">
      <c r="K144" s="15"/>
      <c r="L144" s="15"/>
      <c r="M144" s="20"/>
    </row>
    <row r="145" spans="1:13" ht="27" customHeight="1">
      <c r="A145" s="70" t="s">
        <v>678</v>
      </c>
      <c r="B145" s="71"/>
      <c r="C145" s="72"/>
      <c r="D145" s="3">
        <v>977</v>
      </c>
      <c r="E145" s="2" t="s">
        <v>61</v>
      </c>
      <c r="F145" s="2" t="s">
        <v>680</v>
      </c>
      <c r="G145" s="2" t="s">
        <v>28</v>
      </c>
      <c r="H145" s="73">
        <f>SUM(H146)</f>
        <v>34090000</v>
      </c>
      <c r="I145" s="74"/>
      <c r="J145" s="75"/>
      <c r="K145" s="15">
        <f>SUM(K146)</f>
        <v>34090000</v>
      </c>
      <c r="L145" s="15">
        <f>SUM(L146)</f>
        <v>34090000</v>
      </c>
      <c r="M145" s="20"/>
    </row>
    <row r="146" spans="1:13" ht="23.25" customHeight="1">
      <c r="A146" s="70" t="s">
        <v>679</v>
      </c>
      <c r="B146" s="71"/>
      <c r="C146" s="72"/>
      <c r="D146" s="3">
        <v>977</v>
      </c>
      <c r="E146" s="2" t="s">
        <v>61</v>
      </c>
      <c r="F146" s="2" t="s">
        <v>835</v>
      </c>
      <c r="G146" s="2" t="s">
        <v>28</v>
      </c>
      <c r="H146" s="73">
        <f>SUM(H147+H149)</f>
        <v>34090000</v>
      </c>
      <c r="I146" s="74"/>
      <c r="J146" s="75"/>
      <c r="K146" s="15">
        <f>SUM(K147+K149)</f>
        <v>34090000</v>
      </c>
      <c r="L146" s="15">
        <f>SUM(L147+L149)</f>
        <v>34090000</v>
      </c>
      <c r="M146" s="20"/>
    </row>
    <row r="147" spans="1:13" ht="34.5" customHeight="1">
      <c r="A147" s="70" t="s">
        <v>84</v>
      </c>
      <c r="B147" s="71"/>
      <c r="C147" s="72"/>
      <c r="D147" s="3">
        <v>977</v>
      </c>
      <c r="E147" s="2" t="s">
        <v>61</v>
      </c>
      <c r="F147" s="2" t="s">
        <v>819</v>
      </c>
      <c r="G147" s="2" t="s">
        <v>86</v>
      </c>
      <c r="H147" s="73">
        <f>SUM(H148)</f>
        <v>34090000</v>
      </c>
      <c r="I147" s="74"/>
      <c r="J147" s="75"/>
      <c r="K147" s="15">
        <f>SUM(K148)</f>
        <v>34090000</v>
      </c>
      <c r="L147" s="15">
        <f>SUM(L148)</f>
        <v>34090000</v>
      </c>
      <c r="M147" s="20"/>
    </row>
    <row r="148" spans="1:13" ht="12" customHeight="1">
      <c r="A148" s="93" t="s">
        <v>88</v>
      </c>
      <c r="B148" s="94"/>
      <c r="C148" s="95"/>
      <c r="D148" s="3">
        <v>977</v>
      </c>
      <c r="E148" s="2" t="s">
        <v>61</v>
      </c>
      <c r="F148" s="2" t="s">
        <v>819</v>
      </c>
      <c r="G148" s="2" t="s">
        <v>87</v>
      </c>
      <c r="H148" s="73">
        <v>34090000</v>
      </c>
      <c r="I148" s="74"/>
      <c r="J148" s="75"/>
      <c r="K148" s="15">
        <v>34090000</v>
      </c>
      <c r="L148" s="15">
        <v>34090000</v>
      </c>
      <c r="M148" s="20"/>
    </row>
    <row r="149" spans="1:13" ht="14.25" customHeight="1" hidden="1">
      <c r="A149" s="70" t="s">
        <v>248</v>
      </c>
      <c r="B149" s="71"/>
      <c r="C149" s="72"/>
      <c r="D149" s="3">
        <v>977</v>
      </c>
      <c r="E149" s="2" t="s">
        <v>61</v>
      </c>
      <c r="F149" s="2" t="s">
        <v>449</v>
      </c>
      <c r="G149" s="2" t="s">
        <v>93</v>
      </c>
      <c r="H149" s="73">
        <f>SUM(H150)</f>
        <v>0</v>
      </c>
      <c r="I149" s="74"/>
      <c r="J149" s="75"/>
      <c r="K149" s="15">
        <f>SUM(K150)</f>
        <v>0</v>
      </c>
      <c r="L149" s="15">
        <f>SUM(L150)</f>
        <v>0</v>
      </c>
      <c r="M149" s="20"/>
    </row>
    <row r="150" spans="1:13" ht="14.25" customHeight="1" hidden="1">
      <c r="A150" s="70" t="s">
        <v>92</v>
      </c>
      <c r="B150" s="71"/>
      <c r="C150" s="72"/>
      <c r="D150" s="3">
        <v>977</v>
      </c>
      <c r="E150" s="2" t="s">
        <v>61</v>
      </c>
      <c r="F150" s="2" t="s">
        <v>449</v>
      </c>
      <c r="G150" s="2" t="s">
        <v>94</v>
      </c>
      <c r="H150" s="73">
        <v>0</v>
      </c>
      <c r="I150" s="74"/>
      <c r="J150" s="75"/>
      <c r="K150" s="15">
        <v>0</v>
      </c>
      <c r="L150" s="15">
        <v>0</v>
      </c>
      <c r="M150" s="20"/>
    </row>
    <row r="151" spans="1:13" ht="27" customHeight="1" hidden="1">
      <c r="A151" s="79" t="s">
        <v>361</v>
      </c>
      <c r="B151" s="80"/>
      <c r="C151" s="81"/>
      <c r="D151" s="3">
        <v>977</v>
      </c>
      <c r="E151" s="2" t="s">
        <v>61</v>
      </c>
      <c r="F151" s="2" t="s">
        <v>362</v>
      </c>
      <c r="G151" s="2" t="s">
        <v>28</v>
      </c>
      <c r="H151" s="73">
        <f>SUM(H152+H155)</f>
        <v>0</v>
      </c>
      <c r="I151" s="74"/>
      <c r="J151" s="75"/>
      <c r="K151" s="15">
        <f>SUM(K152+K154)</f>
        <v>0</v>
      </c>
      <c r="L151" s="15">
        <f>SUM(L152+L154)</f>
        <v>0</v>
      </c>
      <c r="M151" s="20"/>
    </row>
    <row r="152" spans="1:13" ht="24" customHeight="1" hidden="1">
      <c r="A152" s="70" t="s">
        <v>363</v>
      </c>
      <c r="B152" s="71"/>
      <c r="C152" s="72"/>
      <c r="D152" s="3">
        <v>977</v>
      </c>
      <c r="E152" s="2" t="s">
        <v>61</v>
      </c>
      <c r="F152" s="2" t="s">
        <v>364</v>
      </c>
      <c r="G152" s="2" t="s">
        <v>28</v>
      </c>
      <c r="H152" s="73">
        <f>SUM(H153)</f>
        <v>0</v>
      </c>
      <c r="I152" s="74"/>
      <c r="J152" s="75"/>
      <c r="K152" s="15">
        <f>SUM(K153)</f>
        <v>0</v>
      </c>
      <c r="L152" s="15">
        <f>SUM(L153)</f>
        <v>0</v>
      </c>
      <c r="M152" s="20"/>
    </row>
    <row r="153" spans="1:13" ht="14.25" customHeight="1" hidden="1">
      <c r="A153" s="70" t="s">
        <v>248</v>
      </c>
      <c r="B153" s="71"/>
      <c r="C153" s="72"/>
      <c r="D153" s="3">
        <v>977</v>
      </c>
      <c r="E153" s="2" t="s">
        <v>61</v>
      </c>
      <c r="F153" s="2" t="s">
        <v>364</v>
      </c>
      <c r="G153" s="2" t="s">
        <v>93</v>
      </c>
      <c r="H153" s="73">
        <f>SUM(H154)</f>
        <v>0</v>
      </c>
      <c r="I153" s="74"/>
      <c r="J153" s="75"/>
      <c r="K153" s="15">
        <v>0</v>
      </c>
      <c r="L153" s="15">
        <v>0</v>
      </c>
      <c r="M153" s="20"/>
    </row>
    <row r="154" spans="1:13" ht="14.25" customHeight="1" hidden="1">
      <c r="A154" s="70" t="s">
        <v>92</v>
      </c>
      <c r="B154" s="71"/>
      <c r="C154" s="72"/>
      <c r="D154" s="3">
        <v>977</v>
      </c>
      <c r="E154" s="2" t="s">
        <v>61</v>
      </c>
      <c r="F154" s="2" t="s">
        <v>364</v>
      </c>
      <c r="G154" s="2" t="s">
        <v>94</v>
      </c>
      <c r="H154" s="73">
        <v>0</v>
      </c>
      <c r="I154" s="74"/>
      <c r="J154" s="75"/>
      <c r="K154" s="17">
        <f aca="true" t="shared" si="10" ref="K154:L156">SUM(K155)</f>
        <v>0</v>
      </c>
      <c r="L154" s="15">
        <f t="shared" si="10"/>
        <v>0</v>
      </c>
      <c r="M154" s="20"/>
    </row>
    <row r="155" spans="1:13" ht="46.5" customHeight="1" hidden="1">
      <c r="A155" s="70" t="s">
        <v>366</v>
      </c>
      <c r="B155" s="71"/>
      <c r="C155" s="72"/>
      <c r="D155" s="3">
        <v>977</v>
      </c>
      <c r="E155" s="2" t="s">
        <v>61</v>
      </c>
      <c r="F155" s="2" t="s">
        <v>365</v>
      </c>
      <c r="G155" s="2" t="s">
        <v>28</v>
      </c>
      <c r="H155" s="73">
        <f>SUM(H156)</f>
        <v>0</v>
      </c>
      <c r="I155" s="74"/>
      <c r="J155" s="75"/>
      <c r="K155" s="15">
        <f t="shared" si="10"/>
        <v>0</v>
      </c>
      <c r="L155" s="15">
        <f t="shared" si="10"/>
        <v>0</v>
      </c>
      <c r="M155" s="20"/>
    </row>
    <row r="156" spans="1:13" ht="14.25" customHeight="1" hidden="1">
      <c r="A156" s="70" t="s">
        <v>248</v>
      </c>
      <c r="B156" s="71"/>
      <c r="C156" s="72"/>
      <c r="D156" s="3">
        <v>977</v>
      </c>
      <c r="E156" s="2" t="s">
        <v>61</v>
      </c>
      <c r="F156" s="2" t="s">
        <v>365</v>
      </c>
      <c r="G156" s="2" t="s">
        <v>93</v>
      </c>
      <c r="H156" s="73">
        <f>SUM(H157)</f>
        <v>0</v>
      </c>
      <c r="I156" s="74"/>
      <c r="J156" s="75"/>
      <c r="K156" s="15">
        <f t="shared" si="10"/>
        <v>0</v>
      </c>
      <c r="L156" s="15">
        <f t="shared" si="10"/>
        <v>0</v>
      </c>
      <c r="M156" s="20"/>
    </row>
    <row r="157" spans="1:13" ht="14.25" customHeight="1" hidden="1">
      <c r="A157" s="70" t="s">
        <v>92</v>
      </c>
      <c r="B157" s="71"/>
      <c r="C157" s="72"/>
      <c r="D157" s="3">
        <v>977</v>
      </c>
      <c r="E157" s="2" t="s">
        <v>61</v>
      </c>
      <c r="F157" s="2" t="s">
        <v>365</v>
      </c>
      <c r="G157" s="2" t="s">
        <v>94</v>
      </c>
      <c r="H157" s="73">
        <v>0</v>
      </c>
      <c r="I157" s="74"/>
      <c r="J157" s="75"/>
      <c r="K157" s="15">
        <v>0</v>
      </c>
      <c r="L157" s="15">
        <v>0</v>
      </c>
      <c r="M157" s="20"/>
    </row>
    <row r="158" spans="1:13" ht="24" customHeight="1">
      <c r="A158" s="79" t="s">
        <v>844</v>
      </c>
      <c r="B158" s="80"/>
      <c r="C158" s="81"/>
      <c r="D158" s="3">
        <v>977</v>
      </c>
      <c r="E158" s="2" t="s">
        <v>61</v>
      </c>
      <c r="F158" s="2" t="s">
        <v>266</v>
      </c>
      <c r="G158" s="2" t="s">
        <v>28</v>
      </c>
      <c r="H158" s="73">
        <f>SUM(H159+H162+H165+H168+H171+H174+H177+H180+H183+H186)</f>
        <v>64000</v>
      </c>
      <c r="I158" s="74"/>
      <c r="J158" s="75"/>
      <c r="K158" s="15">
        <f>SUM(K159+K162+K165+K168+K171+K174+K177+K180+K183+K186)</f>
        <v>61000</v>
      </c>
      <c r="L158" s="15">
        <f>SUM(L159+L162+L165+L168+L171+L174+L177+L180+L183+L186)</f>
        <v>59000</v>
      </c>
      <c r="M158" s="20"/>
    </row>
    <row r="159" spans="1:13" ht="36" customHeight="1">
      <c r="A159" s="70" t="s">
        <v>452</v>
      </c>
      <c r="B159" s="71"/>
      <c r="C159" s="72"/>
      <c r="D159" s="3">
        <v>977</v>
      </c>
      <c r="E159" s="2" t="s">
        <v>61</v>
      </c>
      <c r="F159" s="2" t="s">
        <v>845</v>
      </c>
      <c r="G159" s="2" t="s">
        <v>28</v>
      </c>
      <c r="H159" s="73">
        <f>SUM(H160)</f>
        <v>2000</v>
      </c>
      <c r="I159" s="74"/>
      <c r="J159" s="75"/>
      <c r="K159" s="15">
        <f>SUM(K160)</f>
        <v>2000</v>
      </c>
      <c r="L159" s="15">
        <f>SUM(L160)</f>
        <v>2000</v>
      </c>
      <c r="M159" s="20"/>
    </row>
    <row r="160" spans="1:13" ht="14.25" customHeight="1">
      <c r="A160" s="70" t="s">
        <v>248</v>
      </c>
      <c r="B160" s="71"/>
      <c r="C160" s="72"/>
      <c r="D160" s="3">
        <v>977</v>
      </c>
      <c r="E160" s="2" t="s">
        <v>61</v>
      </c>
      <c r="F160" s="2" t="s">
        <v>846</v>
      </c>
      <c r="G160" s="2" t="s">
        <v>93</v>
      </c>
      <c r="H160" s="73">
        <f>SUM(H161)</f>
        <v>2000</v>
      </c>
      <c r="I160" s="74"/>
      <c r="J160" s="75"/>
      <c r="K160" s="15">
        <f>SUM(K161)</f>
        <v>2000</v>
      </c>
      <c r="L160" s="15">
        <f>SUM(L161)</f>
        <v>2000</v>
      </c>
      <c r="M160" s="20"/>
    </row>
    <row r="161" spans="1:13" ht="12.75" customHeight="1">
      <c r="A161" s="70" t="s">
        <v>92</v>
      </c>
      <c r="B161" s="71"/>
      <c r="C161" s="72"/>
      <c r="D161" s="3">
        <v>977</v>
      </c>
      <c r="E161" s="2" t="s">
        <v>61</v>
      </c>
      <c r="F161" s="2" t="s">
        <v>846</v>
      </c>
      <c r="G161" s="2" t="s">
        <v>94</v>
      </c>
      <c r="H161" s="73">
        <v>2000</v>
      </c>
      <c r="I161" s="74"/>
      <c r="J161" s="75"/>
      <c r="K161" s="15">
        <v>2000</v>
      </c>
      <c r="L161" s="15">
        <v>2000</v>
      </c>
      <c r="M161" s="20"/>
    </row>
    <row r="162" spans="1:13" ht="14.25" customHeight="1" hidden="1">
      <c r="A162" s="70" t="s">
        <v>453</v>
      </c>
      <c r="B162" s="71"/>
      <c r="C162" s="72"/>
      <c r="D162" s="3">
        <v>977</v>
      </c>
      <c r="E162" s="2" t="s">
        <v>61</v>
      </c>
      <c r="F162" s="2" t="s">
        <v>847</v>
      </c>
      <c r="G162" s="2" t="s">
        <v>28</v>
      </c>
      <c r="H162" s="73">
        <f>SUM(H163)</f>
        <v>0</v>
      </c>
      <c r="I162" s="74"/>
      <c r="J162" s="75"/>
      <c r="K162" s="15">
        <f>SUM(K163)</f>
        <v>0</v>
      </c>
      <c r="L162" s="15">
        <f>SUM(L163)</f>
        <v>0</v>
      </c>
      <c r="M162" s="20"/>
    </row>
    <row r="163" spans="1:13" ht="14.25" customHeight="1" hidden="1">
      <c r="A163" s="70" t="s">
        <v>248</v>
      </c>
      <c r="B163" s="71"/>
      <c r="C163" s="72"/>
      <c r="D163" s="3">
        <v>977</v>
      </c>
      <c r="E163" s="2" t="s">
        <v>61</v>
      </c>
      <c r="F163" s="2" t="s">
        <v>848</v>
      </c>
      <c r="G163" s="2" t="s">
        <v>93</v>
      </c>
      <c r="H163" s="73">
        <f>SUM(H164)</f>
        <v>0</v>
      </c>
      <c r="I163" s="74"/>
      <c r="J163" s="75"/>
      <c r="K163" s="15">
        <f>SUM(K164)</f>
        <v>0</v>
      </c>
      <c r="L163" s="15">
        <f>SUM(L164)</f>
        <v>0</v>
      </c>
      <c r="M163" s="20"/>
    </row>
    <row r="164" spans="1:13" ht="14.25" customHeight="1" hidden="1">
      <c r="A164" s="70" t="s">
        <v>92</v>
      </c>
      <c r="B164" s="71"/>
      <c r="C164" s="72"/>
      <c r="D164" s="3">
        <v>977</v>
      </c>
      <c r="E164" s="2" t="s">
        <v>61</v>
      </c>
      <c r="F164" s="2" t="s">
        <v>848</v>
      </c>
      <c r="G164" s="2" t="s">
        <v>94</v>
      </c>
      <c r="H164" s="73">
        <v>0</v>
      </c>
      <c r="I164" s="74"/>
      <c r="J164" s="75"/>
      <c r="K164" s="15">
        <v>0</v>
      </c>
      <c r="L164" s="15">
        <v>0</v>
      </c>
      <c r="M164" s="20"/>
    </row>
    <row r="165" spans="1:13" ht="45" customHeight="1">
      <c r="A165" s="70" t="s">
        <v>454</v>
      </c>
      <c r="B165" s="71"/>
      <c r="C165" s="72"/>
      <c r="D165" s="3">
        <v>977</v>
      </c>
      <c r="E165" s="2" t="s">
        <v>61</v>
      </c>
      <c r="F165" s="2" t="s">
        <v>849</v>
      </c>
      <c r="G165" s="2" t="s">
        <v>28</v>
      </c>
      <c r="H165" s="73">
        <f>SUM(H166)</f>
        <v>10000</v>
      </c>
      <c r="I165" s="74"/>
      <c r="J165" s="75"/>
      <c r="K165" s="15">
        <f>SUM(K166)</f>
        <v>10000</v>
      </c>
      <c r="L165" s="15">
        <f>SUM(L166)</f>
        <v>10000</v>
      </c>
      <c r="M165" s="20"/>
    </row>
    <row r="166" spans="1:13" ht="14.25" customHeight="1">
      <c r="A166" s="70" t="s">
        <v>248</v>
      </c>
      <c r="B166" s="71"/>
      <c r="C166" s="72"/>
      <c r="D166" s="3">
        <v>977</v>
      </c>
      <c r="E166" s="2" t="s">
        <v>61</v>
      </c>
      <c r="F166" s="2" t="s">
        <v>850</v>
      </c>
      <c r="G166" s="2" t="s">
        <v>93</v>
      </c>
      <c r="H166" s="73">
        <f>SUM(H167)</f>
        <v>10000</v>
      </c>
      <c r="I166" s="74"/>
      <c r="J166" s="75"/>
      <c r="K166" s="15">
        <f>SUM(K167)</f>
        <v>10000</v>
      </c>
      <c r="L166" s="15">
        <f>SUM(L167)</f>
        <v>10000</v>
      </c>
      <c r="M166" s="20"/>
    </row>
    <row r="167" spans="1:13" ht="14.25" customHeight="1">
      <c r="A167" s="70" t="s">
        <v>92</v>
      </c>
      <c r="B167" s="71"/>
      <c r="C167" s="72"/>
      <c r="D167" s="3">
        <v>977</v>
      </c>
      <c r="E167" s="2" t="s">
        <v>61</v>
      </c>
      <c r="F167" s="2" t="s">
        <v>850</v>
      </c>
      <c r="G167" s="2" t="s">
        <v>94</v>
      </c>
      <c r="H167" s="73">
        <v>10000</v>
      </c>
      <c r="I167" s="74"/>
      <c r="J167" s="75"/>
      <c r="K167" s="15">
        <v>10000</v>
      </c>
      <c r="L167" s="15">
        <v>10000</v>
      </c>
      <c r="M167" s="20"/>
    </row>
    <row r="168" spans="1:13" ht="27" customHeight="1">
      <c r="A168" s="70" t="s">
        <v>455</v>
      </c>
      <c r="B168" s="71"/>
      <c r="C168" s="72"/>
      <c r="D168" s="3">
        <v>977</v>
      </c>
      <c r="E168" s="2" t="s">
        <v>61</v>
      </c>
      <c r="F168" s="2" t="s">
        <v>851</v>
      </c>
      <c r="G168" s="2" t="s">
        <v>28</v>
      </c>
      <c r="H168" s="73">
        <f>SUM(H169)</f>
        <v>0</v>
      </c>
      <c r="I168" s="74"/>
      <c r="J168" s="75"/>
      <c r="K168" s="15">
        <f>SUM(K169)</f>
        <v>2000</v>
      </c>
      <c r="L168" s="15">
        <f>SUM(L169)</f>
        <v>0</v>
      </c>
      <c r="M168" s="20"/>
    </row>
    <row r="169" spans="1:13" ht="14.25" customHeight="1">
      <c r="A169" s="70" t="s">
        <v>248</v>
      </c>
      <c r="B169" s="71"/>
      <c r="C169" s="72"/>
      <c r="D169" s="3">
        <v>977</v>
      </c>
      <c r="E169" s="2" t="s">
        <v>61</v>
      </c>
      <c r="F169" s="2" t="s">
        <v>852</v>
      </c>
      <c r="G169" s="2" t="s">
        <v>93</v>
      </c>
      <c r="H169" s="73">
        <f>SUM(H170)</f>
        <v>0</v>
      </c>
      <c r="I169" s="74"/>
      <c r="J169" s="75"/>
      <c r="K169" s="15">
        <f>SUM(K170)</f>
        <v>2000</v>
      </c>
      <c r="L169" s="15">
        <f>SUM(L170)</f>
        <v>0</v>
      </c>
      <c r="M169" s="20"/>
    </row>
    <row r="170" spans="1:13" ht="13.5" customHeight="1">
      <c r="A170" s="70" t="s">
        <v>92</v>
      </c>
      <c r="B170" s="71"/>
      <c r="C170" s="72"/>
      <c r="D170" s="3">
        <v>977</v>
      </c>
      <c r="E170" s="2" t="s">
        <v>61</v>
      </c>
      <c r="F170" s="2" t="s">
        <v>852</v>
      </c>
      <c r="G170" s="2" t="s">
        <v>94</v>
      </c>
      <c r="H170" s="73">
        <v>0</v>
      </c>
      <c r="I170" s="74"/>
      <c r="J170" s="75"/>
      <c r="K170" s="15">
        <v>2000</v>
      </c>
      <c r="L170" s="15">
        <v>0</v>
      </c>
      <c r="M170" s="20"/>
    </row>
    <row r="171" spans="1:13" ht="48" customHeight="1" hidden="1">
      <c r="A171" s="70" t="s">
        <v>456</v>
      </c>
      <c r="B171" s="71"/>
      <c r="C171" s="72"/>
      <c r="D171" s="3">
        <v>977</v>
      </c>
      <c r="E171" s="2" t="s">
        <v>61</v>
      </c>
      <c r="F171" s="2" t="s">
        <v>461</v>
      </c>
      <c r="G171" s="2" t="s">
        <v>28</v>
      </c>
      <c r="H171" s="73">
        <f>SUM(H172)</f>
        <v>0</v>
      </c>
      <c r="I171" s="74"/>
      <c r="J171" s="75"/>
      <c r="K171" s="15">
        <f>SUM(K172)</f>
        <v>0</v>
      </c>
      <c r="L171" s="15">
        <f>SUM(L172)</f>
        <v>0</v>
      </c>
      <c r="M171" s="20"/>
    </row>
    <row r="172" spans="1:13" ht="14.25" customHeight="1" hidden="1">
      <c r="A172" s="70" t="s">
        <v>248</v>
      </c>
      <c r="B172" s="71"/>
      <c r="C172" s="72"/>
      <c r="D172" s="3">
        <v>977</v>
      </c>
      <c r="E172" s="2" t="s">
        <v>61</v>
      </c>
      <c r="F172" s="2" t="s">
        <v>462</v>
      </c>
      <c r="G172" s="2" t="s">
        <v>93</v>
      </c>
      <c r="H172" s="73">
        <f>SUM(H173)</f>
        <v>0</v>
      </c>
      <c r="I172" s="74"/>
      <c r="J172" s="75"/>
      <c r="K172" s="15">
        <f>SUM(K173)</f>
        <v>0</v>
      </c>
      <c r="L172" s="15">
        <f>SUM(L173)</f>
        <v>0</v>
      </c>
      <c r="M172" s="20"/>
    </row>
    <row r="173" spans="1:13" ht="14.25" customHeight="1" hidden="1">
      <c r="A173" s="70" t="s">
        <v>92</v>
      </c>
      <c r="B173" s="71"/>
      <c r="C173" s="72"/>
      <c r="D173" s="3">
        <v>977</v>
      </c>
      <c r="E173" s="2" t="s">
        <v>61</v>
      </c>
      <c r="F173" s="2" t="s">
        <v>462</v>
      </c>
      <c r="G173" s="2" t="s">
        <v>94</v>
      </c>
      <c r="H173" s="73">
        <v>0</v>
      </c>
      <c r="I173" s="74"/>
      <c r="J173" s="75"/>
      <c r="K173" s="15">
        <v>0</v>
      </c>
      <c r="L173" s="15">
        <v>0</v>
      </c>
      <c r="M173" s="20"/>
    </row>
    <row r="174" spans="1:13" ht="47.25" customHeight="1">
      <c r="A174" s="70" t="s">
        <v>457</v>
      </c>
      <c r="B174" s="71"/>
      <c r="C174" s="72"/>
      <c r="D174" s="3">
        <v>977</v>
      </c>
      <c r="E174" s="2" t="s">
        <v>61</v>
      </c>
      <c r="F174" s="2" t="s">
        <v>853</v>
      </c>
      <c r="G174" s="2" t="s">
        <v>28</v>
      </c>
      <c r="H174" s="73">
        <f>SUM(H175)</f>
        <v>0</v>
      </c>
      <c r="I174" s="74"/>
      <c r="J174" s="75"/>
      <c r="K174" s="15">
        <f>SUM(K175)</f>
        <v>5000</v>
      </c>
      <c r="L174" s="15">
        <f>SUM(L175)</f>
        <v>5000</v>
      </c>
      <c r="M174" s="20"/>
    </row>
    <row r="175" spans="1:13" ht="14.25" customHeight="1">
      <c r="A175" s="70" t="s">
        <v>248</v>
      </c>
      <c r="B175" s="71"/>
      <c r="C175" s="72"/>
      <c r="D175" s="3">
        <v>977</v>
      </c>
      <c r="E175" s="2" t="s">
        <v>61</v>
      </c>
      <c r="F175" s="2" t="s">
        <v>854</v>
      </c>
      <c r="G175" s="2" t="s">
        <v>93</v>
      </c>
      <c r="H175" s="73">
        <f>SUM(H176)</f>
        <v>0</v>
      </c>
      <c r="I175" s="74"/>
      <c r="J175" s="75"/>
      <c r="K175" s="15">
        <f>SUM(K176)</f>
        <v>5000</v>
      </c>
      <c r="L175" s="15">
        <f>SUM(L176)</f>
        <v>5000</v>
      </c>
      <c r="M175" s="20"/>
    </row>
    <row r="176" spans="1:13" ht="12" customHeight="1">
      <c r="A176" s="70" t="s">
        <v>92</v>
      </c>
      <c r="B176" s="71"/>
      <c r="C176" s="72"/>
      <c r="D176" s="3">
        <v>977</v>
      </c>
      <c r="E176" s="2" t="s">
        <v>61</v>
      </c>
      <c r="F176" s="2" t="s">
        <v>854</v>
      </c>
      <c r="G176" s="2" t="s">
        <v>94</v>
      </c>
      <c r="H176" s="73">
        <v>0</v>
      </c>
      <c r="I176" s="74"/>
      <c r="J176" s="75"/>
      <c r="K176" s="15">
        <v>5000</v>
      </c>
      <c r="L176" s="15">
        <v>5000</v>
      </c>
      <c r="M176" s="20"/>
    </row>
    <row r="177" spans="1:13" ht="36" customHeight="1" hidden="1">
      <c r="A177" s="70" t="s">
        <v>458</v>
      </c>
      <c r="B177" s="71"/>
      <c r="C177" s="72"/>
      <c r="D177" s="3">
        <v>977</v>
      </c>
      <c r="E177" s="2" t="s">
        <v>61</v>
      </c>
      <c r="F177" s="2" t="s">
        <v>463</v>
      </c>
      <c r="G177" s="2" t="s">
        <v>28</v>
      </c>
      <c r="H177" s="73">
        <f>SUM(H178)</f>
        <v>0</v>
      </c>
      <c r="I177" s="74"/>
      <c r="J177" s="75"/>
      <c r="K177" s="15">
        <f>SUM(K178)</f>
        <v>0</v>
      </c>
      <c r="L177" s="15">
        <f>SUM(L178)</f>
        <v>0</v>
      </c>
      <c r="M177" s="20"/>
    </row>
    <row r="178" spans="1:13" ht="14.25" customHeight="1" hidden="1">
      <c r="A178" s="70" t="s">
        <v>248</v>
      </c>
      <c r="B178" s="71"/>
      <c r="C178" s="72"/>
      <c r="D178" s="3">
        <v>977</v>
      </c>
      <c r="E178" s="2" t="s">
        <v>61</v>
      </c>
      <c r="F178" s="2" t="s">
        <v>464</v>
      </c>
      <c r="G178" s="2" t="s">
        <v>93</v>
      </c>
      <c r="H178" s="73">
        <f>SUM(H179)</f>
        <v>0</v>
      </c>
      <c r="I178" s="74"/>
      <c r="J178" s="75"/>
      <c r="K178" s="15">
        <f>SUM(K179)</f>
        <v>0</v>
      </c>
      <c r="L178" s="15">
        <f>SUM(L179)</f>
        <v>0</v>
      </c>
      <c r="M178" s="20"/>
    </row>
    <row r="179" spans="1:13" ht="14.25" customHeight="1" hidden="1">
      <c r="A179" s="70" t="s">
        <v>92</v>
      </c>
      <c r="B179" s="71"/>
      <c r="C179" s="72"/>
      <c r="D179" s="3">
        <v>977</v>
      </c>
      <c r="E179" s="2" t="s">
        <v>61</v>
      </c>
      <c r="F179" s="2" t="s">
        <v>464</v>
      </c>
      <c r="G179" s="2" t="s">
        <v>94</v>
      </c>
      <c r="H179" s="73">
        <v>0</v>
      </c>
      <c r="I179" s="74"/>
      <c r="J179" s="75"/>
      <c r="K179" s="15">
        <v>0</v>
      </c>
      <c r="L179" s="15">
        <v>0</v>
      </c>
      <c r="M179" s="20"/>
    </row>
    <row r="180" spans="1:13" ht="22.5" customHeight="1">
      <c r="A180" s="70" t="s">
        <v>459</v>
      </c>
      <c r="B180" s="71"/>
      <c r="C180" s="72"/>
      <c r="D180" s="3">
        <v>977</v>
      </c>
      <c r="E180" s="2" t="s">
        <v>61</v>
      </c>
      <c r="F180" s="2" t="s">
        <v>855</v>
      </c>
      <c r="G180" s="2" t="s">
        <v>28</v>
      </c>
      <c r="H180" s="73">
        <f>SUM(H181)</f>
        <v>2000</v>
      </c>
      <c r="I180" s="74"/>
      <c r="J180" s="75"/>
      <c r="K180" s="15">
        <f>SUM(K181)</f>
        <v>2000</v>
      </c>
      <c r="L180" s="15">
        <f>SUM(L181)</f>
        <v>2000</v>
      </c>
      <c r="M180" s="20"/>
    </row>
    <row r="181" spans="1:13" ht="14.25" customHeight="1">
      <c r="A181" s="70" t="s">
        <v>248</v>
      </c>
      <c r="B181" s="71"/>
      <c r="C181" s="72"/>
      <c r="D181" s="3">
        <v>977</v>
      </c>
      <c r="E181" s="2" t="s">
        <v>61</v>
      </c>
      <c r="F181" s="2" t="s">
        <v>856</v>
      </c>
      <c r="G181" s="2" t="s">
        <v>93</v>
      </c>
      <c r="H181" s="73">
        <f>SUM(H182)</f>
        <v>2000</v>
      </c>
      <c r="I181" s="74"/>
      <c r="J181" s="75"/>
      <c r="K181" s="15">
        <f>SUM(K182)</f>
        <v>2000</v>
      </c>
      <c r="L181" s="15">
        <f>SUM(L182)</f>
        <v>2000</v>
      </c>
      <c r="M181" s="20"/>
    </row>
    <row r="182" spans="1:13" ht="14.25" customHeight="1">
      <c r="A182" s="70" t="s">
        <v>92</v>
      </c>
      <c r="B182" s="71"/>
      <c r="C182" s="72"/>
      <c r="D182" s="3">
        <v>977</v>
      </c>
      <c r="E182" s="2" t="s">
        <v>61</v>
      </c>
      <c r="F182" s="2" t="s">
        <v>856</v>
      </c>
      <c r="G182" s="2" t="s">
        <v>94</v>
      </c>
      <c r="H182" s="73">
        <v>2000</v>
      </c>
      <c r="I182" s="74"/>
      <c r="J182" s="75"/>
      <c r="K182" s="15">
        <v>2000</v>
      </c>
      <c r="L182" s="15">
        <v>2000</v>
      </c>
      <c r="M182" s="20"/>
    </row>
    <row r="183" spans="1:13" ht="14.25" customHeight="1">
      <c r="A183" s="70" t="s">
        <v>460</v>
      </c>
      <c r="B183" s="71"/>
      <c r="C183" s="72"/>
      <c r="D183" s="3">
        <v>977</v>
      </c>
      <c r="E183" s="2" t="s">
        <v>61</v>
      </c>
      <c r="F183" s="2" t="s">
        <v>857</v>
      </c>
      <c r="G183" s="2" t="s">
        <v>28</v>
      </c>
      <c r="H183" s="73">
        <f>SUM(H184)</f>
        <v>40000</v>
      </c>
      <c r="I183" s="74"/>
      <c r="J183" s="75"/>
      <c r="K183" s="15">
        <f>SUM(K184)</f>
        <v>40000</v>
      </c>
      <c r="L183" s="15">
        <f>SUM(L184)</f>
        <v>40000</v>
      </c>
      <c r="M183" s="20"/>
    </row>
    <row r="184" spans="1:13" ht="14.25" customHeight="1">
      <c r="A184" s="70" t="s">
        <v>248</v>
      </c>
      <c r="B184" s="71"/>
      <c r="C184" s="72"/>
      <c r="D184" s="3">
        <v>977</v>
      </c>
      <c r="E184" s="2" t="s">
        <v>61</v>
      </c>
      <c r="F184" s="2" t="s">
        <v>858</v>
      </c>
      <c r="G184" s="2" t="s">
        <v>93</v>
      </c>
      <c r="H184" s="73">
        <f>SUM(H185)</f>
        <v>40000</v>
      </c>
      <c r="I184" s="74"/>
      <c r="J184" s="75"/>
      <c r="K184" s="15">
        <f>SUM(K185)</f>
        <v>40000</v>
      </c>
      <c r="L184" s="15">
        <f>SUM(L185)</f>
        <v>40000</v>
      </c>
      <c r="M184" s="20"/>
    </row>
    <row r="185" spans="1:13" ht="13.5" customHeight="1">
      <c r="A185" s="70" t="s">
        <v>92</v>
      </c>
      <c r="B185" s="71"/>
      <c r="C185" s="72"/>
      <c r="D185" s="3">
        <v>977</v>
      </c>
      <c r="E185" s="2" t="s">
        <v>61</v>
      </c>
      <c r="F185" s="2" t="s">
        <v>858</v>
      </c>
      <c r="G185" s="2" t="s">
        <v>94</v>
      </c>
      <c r="H185" s="73">
        <v>40000</v>
      </c>
      <c r="I185" s="74"/>
      <c r="J185" s="75"/>
      <c r="K185" s="15">
        <v>40000</v>
      </c>
      <c r="L185" s="15">
        <v>40000</v>
      </c>
      <c r="M185" s="20"/>
    </row>
    <row r="186" spans="1:13" ht="17.25" customHeight="1">
      <c r="A186" s="70" t="s">
        <v>1006</v>
      </c>
      <c r="B186" s="71"/>
      <c r="C186" s="72"/>
      <c r="D186" s="3">
        <v>977</v>
      </c>
      <c r="E186" s="2" t="s">
        <v>61</v>
      </c>
      <c r="F186" s="2" t="s">
        <v>874</v>
      </c>
      <c r="G186" s="2" t="s">
        <v>28</v>
      </c>
      <c r="H186" s="73">
        <f>SUM(H187)</f>
        <v>10000</v>
      </c>
      <c r="I186" s="74"/>
      <c r="J186" s="75"/>
      <c r="K186" s="15">
        <f>SUM(K187)</f>
        <v>0</v>
      </c>
      <c r="L186" s="15">
        <f>SUM(L187)</f>
        <v>0</v>
      </c>
      <c r="M186" s="20"/>
    </row>
    <row r="187" spans="1:13" ht="15.75" customHeight="1">
      <c r="A187" s="70" t="s">
        <v>248</v>
      </c>
      <c r="B187" s="71"/>
      <c r="C187" s="72"/>
      <c r="D187" s="3">
        <v>977</v>
      </c>
      <c r="E187" s="2" t="s">
        <v>61</v>
      </c>
      <c r="F187" s="2" t="s">
        <v>875</v>
      </c>
      <c r="G187" s="2" t="s">
        <v>93</v>
      </c>
      <c r="H187" s="73">
        <f>SUM(I188)</f>
        <v>10000</v>
      </c>
      <c r="I187" s="74"/>
      <c r="J187" s="75"/>
      <c r="K187" s="15">
        <f>SUM(K188)</f>
        <v>0</v>
      </c>
      <c r="L187" s="15">
        <f>SUM(L188)</f>
        <v>0</v>
      </c>
      <c r="M187" s="20"/>
    </row>
    <row r="188" spans="1:14" ht="19.5" customHeight="1">
      <c r="A188" s="70" t="s">
        <v>92</v>
      </c>
      <c r="B188" s="71"/>
      <c r="C188" s="72"/>
      <c r="D188" s="3">
        <v>977</v>
      </c>
      <c r="E188" s="2" t="s">
        <v>61</v>
      </c>
      <c r="F188" s="2" t="s">
        <v>875</v>
      </c>
      <c r="G188" s="2" t="s">
        <v>94</v>
      </c>
      <c r="H188" s="64"/>
      <c r="I188" s="74">
        <v>10000</v>
      </c>
      <c r="J188" s="75"/>
      <c r="K188" s="15">
        <v>0</v>
      </c>
      <c r="L188" s="15">
        <v>0</v>
      </c>
      <c r="M188" s="20"/>
      <c r="N188">
        <v>10000</v>
      </c>
    </row>
    <row r="189" spans="1:13" ht="27" customHeight="1">
      <c r="A189" s="79" t="s">
        <v>878</v>
      </c>
      <c r="B189" s="80"/>
      <c r="C189" s="81"/>
      <c r="D189" s="3">
        <v>977</v>
      </c>
      <c r="E189" s="2" t="s">
        <v>61</v>
      </c>
      <c r="F189" s="2" t="s">
        <v>362</v>
      </c>
      <c r="G189" s="2" t="s">
        <v>28</v>
      </c>
      <c r="H189" s="73">
        <f>SUM(H190+H193+H196+I199)</f>
        <v>99000</v>
      </c>
      <c r="I189" s="74"/>
      <c r="J189" s="75"/>
      <c r="K189" s="15">
        <f>SUM(K190+K193+K196+K199)</f>
        <v>72000</v>
      </c>
      <c r="L189" s="15">
        <f>SUM(L190+L193+L196+L199)</f>
        <v>72000</v>
      </c>
      <c r="M189" s="20"/>
    </row>
    <row r="190" spans="1:13" ht="36.75" customHeight="1">
      <c r="A190" s="70" t="s">
        <v>397</v>
      </c>
      <c r="B190" s="71"/>
      <c r="C190" s="72"/>
      <c r="D190" s="3">
        <v>977</v>
      </c>
      <c r="E190" s="2" t="s">
        <v>61</v>
      </c>
      <c r="F190" s="2" t="s">
        <v>882</v>
      </c>
      <c r="G190" s="2" t="s">
        <v>28</v>
      </c>
      <c r="H190" s="73">
        <f>SUM(H191)</f>
        <v>36000</v>
      </c>
      <c r="I190" s="74"/>
      <c r="J190" s="75"/>
      <c r="K190" s="15">
        <f>SUM(K191)</f>
        <v>30000</v>
      </c>
      <c r="L190" s="15">
        <f>SUM(L191)</f>
        <v>30000</v>
      </c>
      <c r="M190" s="20"/>
    </row>
    <row r="191" spans="1:13" ht="14.25" customHeight="1">
      <c r="A191" s="70" t="s">
        <v>248</v>
      </c>
      <c r="B191" s="71"/>
      <c r="C191" s="72"/>
      <c r="D191" s="3">
        <v>977</v>
      </c>
      <c r="E191" s="2" t="s">
        <v>61</v>
      </c>
      <c r="F191" s="2" t="s">
        <v>883</v>
      </c>
      <c r="G191" s="2" t="s">
        <v>93</v>
      </c>
      <c r="H191" s="73">
        <f>SUM(H192)</f>
        <v>36000</v>
      </c>
      <c r="I191" s="74"/>
      <c r="J191" s="75"/>
      <c r="K191" s="15">
        <f>SUM(K192)</f>
        <v>30000</v>
      </c>
      <c r="L191" s="15">
        <f>SUM(L192)</f>
        <v>30000</v>
      </c>
      <c r="M191" s="20"/>
    </row>
    <row r="192" spans="1:13" ht="14.25" customHeight="1">
      <c r="A192" s="70" t="s">
        <v>92</v>
      </c>
      <c r="B192" s="71"/>
      <c r="C192" s="72"/>
      <c r="D192" s="3">
        <v>977</v>
      </c>
      <c r="E192" s="2" t="s">
        <v>61</v>
      </c>
      <c r="F192" s="2" t="s">
        <v>883</v>
      </c>
      <c r="G192" s="2" t="s">
        <v>94</v>
      </c>
      <c r="H192" s="73">
        <v>36000</v>
      </c>
      <c r="I192" s="74"/>
      <c r="J192" s="75"/>
      <c r="K192" s="15">
        <v>30000</v>
      </c>
      <c r="L192" s="15">
        <v>30000</v>
      </c>
      <c r="M192" s="20"/>
    </row>
    <row r="193" spans="1:13" ht="25.5" customHeight="1">
      <c r="A193" s="70" t="s">
        <v>879</v>
      </c>
      <c r="B193" s="71"/>
      <c r="C193" s="72"/>
      <c r="D193" s="3">
        <v>977</v>
      </c>
      <c r="E193" s="2" t="s">
        <v>61</v>
      </c>
      <c r="F193" s="2" t="s">
        <v>884</v>
      </c>
      <c r="G193" s="2" t="s">
        <v>28</v>
      </c>
      <c r="H193" s="73">
        <f>SUM(H194)</f>
        <v>18000</v>
      </c>
      <c r="I193" s="74"/>
      <c r="J193" s="75"/>
      <c r="K193" s="15">
        <f>SUM(K194)</f>
        <v>18000</v>
      </c>
      <c r="L193" s="15">
        <f>SUM(L194)</f>
        <v>18000</v>
      </c>
      <c r="M193" s="20"/>
    </row>
    <row r="194" spans="1:13" ht="14.25" customHeight="1">
      <c r="A194" s="70" t="s">
        <v>248</v>
      </c>
      <c r="B194" s="71"/>
      <c r="C194" s="72"/>
      <c r="D194" s="3">
        <v>977</v>
      </c>
      <c r="E194" s="2" t="s">
        <v>61</v>
      </c>
      <c r="F194" s="2" t="s">
        <v>885</v>
      </c>
      <c r="G194" s="2" t="s">
        <v>93</v>
      </c>
      <c r="H194" s="73">
        <f>SUM(H195)</f>
        <v>18000</v>
      </c>
      <c r="I194" s="74"/>
      <c r="J194" s="75"/>
      <c r="K194" s="15">
        <f>SUM(K195)</f>
        <v>18000</v>
      </c>
      <c r="L194" s="15">
        <f>SUM(L195)</f>
        <v>18000</v>
      </c>
      <c r="M194" s="20"/>
    </row>
    <row r="195" spans="1:13" ht="14.25" customHeight="1">
      <c r="A195" s="70" t="s">
        <v>92</v>
      </c>
      <c r="B195" s="71"/>
      <c r="C195" s="72"/>
      <c r="D195" s="3">
        <v>977</v>
      </c>
      <c r="E195" s="2" t="s">
        <v>61</v>
      </c>
      <c r="F195" s="2" t="s">
        <v>885</v>
      </c>
      <c r="G195" s="2" t="s">
        <v>94</v>
      </c>
      <c r="H195" s="73">
        <v>18000</v>
      </c>
      <c r="I195" s="74"/>
      <c r="J195" s="75"/>
      <c r="K195" s="15">
        <v>18000</v>
      </c>
      <c r="L195" s="15">
        <v>18000</v>
      </c>
      <c r="M195" s="20"/>
    </row>
    <row r="196" spans="1:13" ht="36" customHeight="1">
      <c r="A196" s="70" t="s">
        <v>880</v>
      </c>
      <c r="B196" s="71"/>
      <c r="C196" s="72"/>
      <c r="D196" s="3">
        <v>977</v>
      </c>
      <c r="E196" s="2" t="s">
        <v>61</v>
      </c>
      <c r="F196" s="2" t="s">
        <v>886</v>
      </c>
      <c r="G196" s="2" t="s">
        <v>28</v>
      </c>
      <c r="H196" s="73">
        <f>SUM(H197)</f>
        <v>30000</v>
      </c>
      <c r="I196" s="74"/>
      <c r="J196" s="75"/>
      <c r="K196" s="15">
        <f>SUM(K197)</f>
        <v>9000</v>
      </c>
      <c r="L196" s="15">
        <f>SUM(L197)</f>
        <v>9000</v>
      </c>
      <c r="M196" s="20"/>
    </row>
    <row r="197" spans="1:13" ht="14.25" customHeight="1">
      <c r="A197" s="70" t="s">
        <v>248</v>
      </c>
      <c r="B197" s="71"/>
      <c r="C197" s="72"/>
      <c r="D197" s="3">
        <v>977</v>
      </c>
      <c r="E197" s="2" t="s">
        <v>61</v>
      </c>
      <c r="F197" s="2" t="s">
        <v>887</v>
      </c>
      <c r="G197" s="2" t="s">
        <v>93</v>
      </c>
      <c r="H197" s="73">
        <f>SUM(H198)</f>
        <v>30000</v>
      </c>
      <c r="I197" s="74"/>
      <c r="J197" s="75"/>
      <c r="K197" s="15">
        <f>SUM(K198)</f>
        <v>9000</v>
      </c>
      <c r="L197" s="15">
        <f>SUM(L198)</f>
        <v>9000</v>
      </c>
      <c r="M197" s="20"/>
    </row>
    <row r="198" spans="1:13" ht="14.25" customHeight="1">
      <c r="A198" s="70" t="s">
        <v>92</v>
      </c>
      <c r="B198" s="71"/>
      <c r="C198" s="72"/>
      <c r="D198" s="3">
        <v>977</v>
      </c>
      <c r="E198" s="2" t="s">
        <v>61</v>
      </c>
      <c r="F198" s="2" t="s">
        <v>887</v>
      </c>
      <c r="G198" s="2" t="s">
        <v>94</v>
      </c>
      <c r="H198" s="73">
        <v>30000</v>
      </c>
      <c r="I198" s="74"/>
      <c r="J198" s="75"/>
      <c r="K198" s="15">
        <v>9000</v>
      </c>
      <c r="L198" s="15">
        <v>9000</v>
      </c>
      <c r="M198" s="20"/>
    </row>
    <row r="199" spans="1:13" ht="57.75" customHeight="1">
      <c r="A199" s="70" t="s">
        <v>881</v>
      </c>
      <c r="B199" s="71"/>
      <c r="C199" s="72"/>
      <c r="D199" s="3">
        <v>977</v>
      </c>
      <c r="E199" s="2" t="s">
        <v>61</v>
      </c>
      <c r="F199" s="2" t="s">
        <v>928</v>
      </c>
      <c r="G199" s="2" t="s">
        <v>28</v>
      </c>
      <c r="H199" s="64"/>
      <c r="I199" s="74">
        <f>SUM(I200)</f>
        <v>15000</v>
      </c>
      <c r="J199" s="75"/>
      <c r="K199" s="15">
        <f>SUM(K200)</f>
        <v>15000</v>
      </c>
      <c r="L199" s="15">
        <f>SUM(L200)</f>
        <v>15000</v>
      </c>
      <c r="M199" s="20"/>
    </row>
    <row r="200" spans="1:13" ht="14.25" customHeight="1">
      <c r="A200" s="70" t="s">
        <v>248</v>
      </c>
      <c r="B200" s="71"/>
      <c r="C200" s="72"/>
      <c r="D200" s="3">
        <v>977</v>
      </c>
      <c r="E200" s="2" t="s">
        <v>61</v>
      </c>
      <c r="F200" s="2" t="s">
        <v>929</v>
      </c>
      <c r="G200" s="2" t="s">
        <v>93</v>
      </c>
      <c r="H200" s="64"/>
      <c r="I200" s="74">
        <f>SUM(I201)</f>
        <v>15000</v>
      </c>
      <c r="J200" s="75"/>
      <c r="K200" s="15">
        <f>SUM(K201)</f>
        <v>15000</v>
      </c>
      <c r="L200" s="15">
        <f>SUM(L201)</f>
        <v>15000</v>
      </c>
      <c r="M200" s="20"/>
    </row>
    <row r="201" spans="1:13" ht="14.25" customHeight="1">
      <c r="A201" s="70" t="s">
        <v>92</v>
      </c>
      <c r="B201" s="71"/>
      <c r="C201" s="72"/>
      <c r="D201" s="3">
        <v>977</v>
      </c>
      <c r="E201" s="2" t="s">
        <v>61</v>
      </c>
      <c r="F201" s="2" t="s">
        <v>929</v>
      </c>
      <c r="G201" s="2" t="s">
        <v>94</v>
      </c>
      <c r="H201" s="64"/>
      <c r="I201" s="74">
        <v>15000</v>
      </c>
      <c r="J201" s="75"/>
      <c r="K201" s="15">
        <v>15000</v>
      </c>
      <c r="L201" s="15">
        <v>15000</v>
      </c>
      <c r="M201" s="20"/>
    </row>
    <row r="202" spans="1:12" ht="16.5" customHeight="1">
      <c r="A202" s="70" t="s">
        <v>82</v>
      </c>
      <c r="B202" s="71"/>
      <c r="C202" s="72"/>
      <c r="D202" s="3">
        <v>977</v>
      </c>
      <c r="E202" s="2" t="s">
        <v>61</v>
      </c>
      <c r="F202" s="2" t="s">
        <v>152</v>
      </c>
      <c r="G202" s="2" t="s">
        <v>28</v>
      </c>
      <c r="H202" s="73">
        <f>SUM(H203)</f>
        <v>10017942.08</v>
      </c>
      <c r="I202" s="74"/>
      <c r="J202" s="75"/>
      <c r="K202" s="15">
        <f>SUM(K203)</f>
        <v>7116114.08</v>
      </c>
      <c r="L202" s="15">
        <f>SUM(L203)</f>
        <v>7328756.08</v>
      </c>
    </row>
    <row r="203" spans="1:12" ht="19.5" customHeight="1">
      <c r="A203" s="70" t="s">
        <v>83</v>
      </c>
      <c r="B203" s="71"/>
      <c r="C203" s="72"/>
      <c r="D203" s="3">
        <v>977</v>
      </c>
      <c r="E203" s="2" t="s">
        <v>61</v>
      </c>
      <c r="F203" s="2" t="s">
        <v>153</v>
      </c>
      <c r="G203" s="2" t="s">
        <v>28</v>
      </c>
      <c r="H203" s="73">
        <f>SUM(H204)</f>
        <v>10017942.08</v>
      </c>
      <c r="I203" s="74"/>
      <c r="J203" s="75"/>
      <c r="K203" s="15">
        <f>SUM(K204)</f>
        <v>7116114.08</v>
      </c>
      <c r="L203" s="15">
        <f>SUM(L204)</f>
        <v>7328756.08</v>
      </c>
    </row>
    <row r="204" spans="1:12" ht="15" customHeight="1">
      <c r="A204" s="70" t="s">
        <v>158</v>
      </c>
      <c r="B204" s="71"/>
      <c r="C204" s="72"/>
      <c r="D204" s="3">
        <v>977</v>
      </c>
      <c r="E204" s="2" t="s">
        <v>61</v>
      </c>
      <c r="F204" s="2" t="s">
        <v>154</v>
      </c>
      <c r="G204" s="2" t="s">
        <v>28</v>
      </c>
      <c r="H204" s="73">
        <f>SUM(H205+H218+H215+H221+H232+H237+H242+H247)</f>
        <v>10017942.08</v>
      </c>
      <c r="I204" s="74"/>
      <c r="J204" s="75"/>
      <c r="K204" s="15">
        <f>SUM(K205+K215+K221+K232+K237+K242+K247)</f>
        <v>7116114.08</v>
      </c>
      <c r="L204" s="15">
        <f>SUM(L205+L215+L221+L232+L237+L242+L247)</f>
        <v>7328756.08</v>
      </c>
    </row>
    <row r="205" spans="1:12" ht="21" customHeight="1">
      <c r="A205" s="70" t="s">
        <v>679</v>
      </c>
      <c r="B205" s="71"/>
      <c r="C205" s="72"/>
      <c r="D205" s="3">
        <v>977</v>
      </c>
      <c r="E205" s="2" t="s">
        <v>61</v>
      </c>
      <c r="F205" s="2" t="s">
        <v>914</v>
      </c>
      <c r="G205" s="2" t="s">
        <v>28</v>
      </c>
      <c r="H205" s="73">
        <f>SUM(H206,H208,H210,H212)</f>
        <v>3500000</v>
      </c>
      <c r="I205" s="74"/>
      <c r="J205" s="75"/>
      <c r="K205" s="15">
        <f>SUM(K206+K208+K212)</f>
        <v>500000</v>
      </c>
      <c r="L205" s="15">
        <f>SUM(L206+L208+L212)</f>
        <v>500000</v>
      </c>
    </row>
    <row r="206" spans="1:12" ht="18.75" customHeight="1">
      <c r="A206" s="70" t="s">
        <v>84</v>
      </c>
      <c r="B206" s="71"/>
      <c r="C206" s="72"/>
      <c r="D206" s="3">
        <v>977</v>
      </c>
      <c r="E206" s="2" t="s">
        <v>61</v>
      </c>
      <c r="F206" s="2" t="s">
        <v>908</v>
      </c>
      <c r="G206" s="2" t="s">
        <v>86</v>
      </c>
      <c r="H206" s="73">
        <f>SUM(H207)</f>
        <v>150000</v>
      </c>
      <c r="I206" s="74"/>
      <c r="J206" s="75"/>
      <c r="K206" s="15">
        <f>SUM(K207)</f>
        <v>0</v>
      </c>
      <c r="L206" s="15">
        <f>SUM(L207)</f>
        <v>0</v>
      </c>
    </row>
    <row r="207" spans="1:14" ht="15" customHeight="1">
      <c r="A207" s="93" t="s">
        <v>88</v>
      </c>
      <c r="B207" s="94"/>
      <c r="C207" s="95"/>
      <c r="D207" s="3">
        <v>977</v>
      </c>
      <c r="E207" s="2" t="s">
        <v>61</v>
      </c>
      <c r="F207" s="2" t="s">
        <v>908</v>
      </c>
      <c r="G207" s="2" t="s">
        <v>87</v>
      </c>
      <c r="H207" s="73">
        <v>150000</v>
      </c>
      <c r="I207" s="74"/>
      <c r="J207" s="75"/>
      <c r="K207" s="15"/>
      <c r="L207" s="15"/>
      <c r="N207" s="20"/>
    </row>
    <row r="208" spans="1:14" ht="15" customHeight="1">
      <c r="A208" s="70" t="s">
        <v>91</v>
      </c>
      <c r="B208" s="71"/>
      <c r="C208" s="72"/>
      <c r="D208" s="3">
        <v>977</v>
      </c>
      <c r="E208" s="2" t="s">
        <v>61</v>
      </c>
      <c r="F208" s="2" t="s">
        <v>908</v>
      </c>
      <c r="G208" s="2" t="s">
        <v>93</v>
      </c>
      <c r="H208" s="73">
        <f>SUM(H209)</f>
        <v>2013000</v>
      </c>
      <c r="I208" s="74"/>
      <c r="J208" s="75"/>
      <c r="K208" s="17">
        <f>SUM(K209)</f>
        <v>100000</v>
      </c>
      <c r="L208" s="15">
        <f>SUM(L209)</f>
        <v>100000</v>
      </c>
      <c r="N208" s="20"/>
    </row>
    <row r="209" spans="1:14" ht="15" customHeight="1">
      <c r="A209" s="70" t="s">
        <v>92</v>
      </c>
      <c r="B209" s="71"/>
      <c r="C209" s="72"/>
      <c r="D209" s="3">
        <v>977</v>
      </c>
      <c r="E209" s="2" t="s">
        <v>61</v>
      </c>
      <c r="F209" s="2" t="s">
        <v>908</v>
      </c>
      <c r="G209" s="2" t="s">
        <v>94</v>
      </c>
      <c r="H209" s="73">
        <v>2013000</v>
      </c>
      <c r="I209" s="74"/>
      <c r="J209" s="75"/>
      <c r="K209" s="15">
        <v>100000</v>
      </c>
      <c r="L209" s="15">
        <v>100000</v>
      </c>
      <c r="M209" s="20"/>
      <c r="N209" s="20"/>
    </row>
    <row r="210" spans="1:14" ht="15" customHeight="1">
      <c r="A210" s="70" t="s">
        <v>95</v>
      </c>
      <c r="B210" s="71"/>
      <c r="C210" s="72"/>
      <c r="D210" s="3">
        <v>977</v>
      </c>
      <c r="E210" s="2" t="s">
        <v>61</v>
      </c>
      <c r="F210" s="2" t="s">
        <v>908</v>
      </c>
      <c r="G210" s="2" t="s">
        <v>96</v>
      </c>
      <c r="H210" s="73">
        <f>SUM(H211)</f>
        <v>200000</v>
      </c>
      <c r="I210" s="74"/>
      <c r="J210" s="75"/>
      <c r="K210" s="15"/>
      <c r="L210" s="15"/>
      <c r="M210" s="20"/>
      <c r="N210" s="20"/>
    </row>
    <row r="211" spans="1:14" ht="15" customHeight="1">
      <c r="A211" s="71" t="s">
        <v>339</v>
      </c>
      <c r="B211" s="71"/>
      <c r="C211" s="72"/>
      <c r="D211" s="3">
        <v>977</v>
      </c>
      <c r="E211" s="2" t="s">
        <v>61</v>
      </c>
      <c r="F211" s="2" t="s">
        <v>908</v>
      </c>
      <c r="G211" s="2" t="s">
        <v>140</v>
      </c>
      <c r="H211" s="73">
        <v>200000</v>
      </c>
      <c r="I211" s="74"/>
      <c r="J211" s="75"/>
      <c r="K211" s="15"/>
      <c r="L211" s="15"/>
      <c r="M211" s="20"/>
      <c r="N211" s="20"/>
    </row>
    <row r="212" spans="1:14" ht="15" customHeight="1">
      <c r="A212" s="70" t="s">
        <v>128</v>
      </c>
      <c r="B212" s="71"/>
      <c r="C212" s="72"/>
      <c r="D212" s="3">
        <v>977</v>
      </c>
      <c r="E212" s="2" t="s">
        <v>61</v>
      </c>
      <c r="F212" s="2" t="s">
        <v>908</v>
      </c>
      <c r="G212" s="2" t="s">
        <v>103</v>
      </c>
      <c r="H212" s="73">
        <f>SUM(H213:J214)</f>
        <v>1137000</v>
      </c>
      <c r="I212" s="74"/>
      <c r="J212" s="75"/>
      <c r="K212" s="18">
        <f>SUM(K213:K214)</f>
        <v>400000</v>
      </c>
      <c r="L212" s="18">
        <f>SUM(L213:L214)</f>
        <v>400000</v>
      </c>
      <c r="M212" s="20"/>
      <c r="N212" s="20"/>
    </row>
    <row r="213" spans="1:14" ht="15" customHeight="1">
      <c r="A213" s="70" t="s">
        <v>139</v>
      </c>
      <c r="B213" s="71"/>
      <c r="C213" s="72"/>
      <c r="D213" s="3">
        <v>977</v>
      </c>
      <c r="E213" s="2" t="s">
        <v>61</v>
      </c>
      <c r="F213" s="2" t="s">
        <v>908</v>
      </c>
      <c r="G213" s="2" t="s">
        <v>138</v>
      </c>
      <c r="H213" s="73">
        <v>440000</v>
      </c>
      <c r="I213" s="74"/>
      <c r="J213" s="75"/>
      <c r="K213" s="15">
        <v>300000</v>
      </c>
      <c r="L213" s="15">
        <v>300000</v>
      </c>
      <c r="M213" s="20"/>
      <c r="N213" s="34"/>
    </row>
    <row r="214" spans="1:14" ht="15" customHeight="1">
      <c r="A214" s="70" t="s">
        <v>119</v>
      </c>
      <c r="B214" s="71"/>
      <c r="C214" s="72"/>
      <c r="D214" s="3">
        <v>977</v>
      </c>
      <c r="E214" s="2" t="s">
        <v>61</v>
      </c>
      <c r="F214" s="2" t="s">
        <v>908</v>
      </c>
      <c r="G214" s="2" t="s">
        <v>104</v>
      </c>
      <c r="H214" s="73">
        <v>697000</v>
      </c>
      <c r="I214" s="74"/>
      <c r="J214" s="75"/>
      <c r="K214" s="15">
        <v>100000</v>
      </c>
      <c r="L214" s="15">
        <v>100000</v>
      </c>
      <c r="M214" s="20"/>
      <c r="N214" s="34"/>
    </row>
    <row r="215" spans="1:14" ht="15" customHeight="1">
      <c r="A215" s="70" t="s">
        <v>911</v>
      </c>
      <c r="B215" s="71"/>
      <c r="C215" s="72"/>
      <c r="D215" s="3">
        <v>977</v>
      </c>
      <c r="E215" s="2" t="s">
        <v>61</v>
      </c>
      <c r="F215" s="2" t="s">
        <v>912</v>
      </c>
      <c r="G215" s="2" t="s">
        <v>28</v>
      </c>
      <c r="H215" s="73">
        <f>SUM(H216)</f>
        <v>1000000</v>
      </c>
      <c r="I215" s="74"/>
      <c r="J215" s="75"/>
      <c r="K215" s="15">
        <f>SUM(K216)</f>
        <v>1000000</v>
      </c>
      <c r="L215" s="15">
        <f>SUM(L216)</f>
        <v>1000000</v>
      </c>
      <c r="M215" s="20"/>
      <c r="N215" s="20"/>
    </row>
    <row r="216" spans="1:13" ht="15.75" customHeight="1">
      <c r="A216" s="70" t="s">
        <v>248</v>
      </c>
      <c r="B216" s="71"/>
      <c r="C216" s="72"/>
      <c r="D216" s="3">
        <v>977</v>
      </c>
      <c r="E216" s="2" t="s">
        <v>61</v>
      </c>
      <c r="F216" s="2" t="s">
        <v>913</v>
      </c>
      <c r="G216" s="2" t="s">
        <v>93</v>
      </c>
      <c r="H216" s="73">
        <f>SUM(H217)</f>
        <v>1000000</v>
      </c>
      <c r="I216" s="74"/>
      <c r="J216" s="75"/>
      <c r="K216" s="15">
        <f>SUM(K217)</f>
        <v>1000000</v>
      </c>
      <c r="L216" s="15">
        <f>SUM(L217)</f>
        <v>1000000</v>
      </c>
      <c r="M216" s="20"/>
    </row>
    <row r="217" spans="1:13" ht="15.75" customHeight="1">
      <c r="A217" s="70" t="s">
        <v>92</v>
      </c>
      <c r="B217" s="71"/>
      <c r="C217" s="72"/>
      <c r="D217" s="3">
        <v>977</v>
      </c>
      <c r="E217" s="2" t="s">
        <v>61</v>
      </c>
      <c r="F217" s="2" t="s">
        <v>913</v>
      </c>
      <c r="G217" s="2" t="s">
        <v>94</v>
      </c>
      <c r="H217" s="73">
        <v>1000000</v>
      </c>
      <c r="I217" s="74"/>
      <c r="J217" s="75"/>
      <c r="K217" s="15">
        <v>1000000</v>
      </c>
      <c r="L217" s="15">
        <v>1000000</v>
      </c>
      <c r="M217" s="20"/>
    </row>
    <row r="218" spans="1:13" ht="15.75" customHeight="1">
      <c r="A218" s="70" t="s">
        <v>821</v>
      </c>
      <c r="B218" s="71"/>
      <c r="C218" s="72"/>
      <c r="D218" s="3">
        <v>977</v>
      </c>
      <c r="E218" s="2" t="s">
        <v>61</v>
      </c>
      <c r="F218" s="2" t="s">
        <v>822</v>
      </c>
      <c r="G218" s="2" t="s">
        <v>28</v>
      </c>
      <c r="H218" s="73">
        <f>SUM(H219)</f>
        <v>21849</v>
      </c>
      <c r="I218" s="74"/>
      <c r="J218" s="75"/>
      <c r="K218" s="15"/>
      <c r="L218" s="15"/>
      <c r="M218" s="20"/>
    </row>
    <row r="219" spans="1:13" ht="15.75" customHeight="1">
      <c r="A219" s="70" t="s">
        <v>248</v>
      </c>
      <c r="B219" s="71"/>
      <c r="C219" s="72"/>
      <c r="D219" s="3">
        <v>977</v>
      </c>
      <c r="E219" s="2" t="s">
        <v>61</v>
      </c>
      <c r="F219" s="2" t="s">
        <v>823</v>
      </c>
      <c r="G219" s="2" t="s">
        <v>93</v>
      </c>
      <c r="H219" s="73">
        <f>SUM(H220)</f>
        <v>21849</v>
      </c>
      <c r="I219" s="74"/>
      <c r="J219" s="75"/>
      <c r="K219" s="15"/>
      <c r="L219" s="15"/>
      <c r="M219" s="20"/>
    </row>
    <row r="220" spans="1:14" ht="15.75" customHeight="1">
      <c r="A220" s="70" t="s">
        <v>92</v>
      </c>
      <c r="B220" s="71"/>
      <c r="C220" s="72"/>
      <c r="D220" s="3">
        <v>977</v>
      </c>
      <c r="E220" s="2" t="s">
        <v>61</v>
      </c>
      <c r="F220" s="2" t="s">
        <v>823</v>
      </c>
      <c r="G220" s="2" t="s">
        <v>94</v>
      </c>
      <c r="H220" s="73">
        <v>21849</v>
      </c>
      <c r="I220" s="74"/>
      <c r="J220" s="75"/>
      <c r="K220" s="15"/>
      <c r="L220" s="15"/>
      <c r="M220" s="20"/>
      <c r="N220" s="20"/>
    </row>
    <row r="221" spans="1:12" ht="33" customHeight="1">
      <c r="A221" s="79" t="s">
        <v>418</v>
      </c>
      <c r="B221" s="80"/>
      <c r="C221" s="81"/>
      <c r="D221" s="3">
        <v>977</v>
      </c>
      <c r="E221" s="2" t="s">
        <v>61</v>
      </c>
      <c r="F221" s="2" t="s">
        <v>263</v>
      </c>
      <c r="G221" s="2" t="s">
        <v>28</v>
      </c>
      <c r="H221" s="73">
        <f>SUM(H222,H224)</f>
        <v>1085733</v>
      </c>
      <c r="I221" s="74"/>
      <c r="J221" s="75"/>
      <c r="K221" s="15">
        <f>SUM(K222+K224)</f>
        <v>1158314</v>
      </c>
      <c r="L221" s="15">
        <f>SUM(L222+L224)</f>
        <v>1196699</v>
      </c>
    </row>
    <row r="222" spans="1:12" ht="31.5" customHeight="1">
      <c r="A222" s="70" t="s">
        <v>84</v>
      </c>
      <c r="B222" s="71"/>
      <c r="C222" s="72"/>
      <c r="D222" s="3">
        <v>977</v>
      </c>
      <c r="E222" s="2" t="s">
        <v>61</v>
      </c>
      <c r="F222" s="2" t="s">
        <v>159</v>
      </c>
      <c r="G222" s="2" t="s">
        <v>86</v>
      </c>
      <c r="H222" s="73">
        <f>SUM(H223)</f>
        <v>1085733</v>
      </c>
      <c r="I222" s="74"/>
      <c r="J222" s="75"/>
      <c r="K222" s="15">
        <f>SUM(K223)</f>
        <v>1158314</v>
      </c>
      <c r="L222" s="15">
        <f>SUM(L223)</f>
        <v>1196699</v>
      </c>
    </row>
    <row r="223" spans="1:13" ht="14.25" customHeight="1">
      <c r="A223" s="93" t="s">
        <v>88</v>
      </c>
      <c r="B223" s="94"/>
      <c r="C223" s="95"/>
      <c r="D223" s="3">
        <v>977</v>
      </c>
      <c r="E223" s="2" t="s">
        <v>61</v>
      </c>
      <c r="F223" s="2" t="s">
        <v>159</v>
      </c>
      <c r="G223" s="2" t="s">
        <v>87</v>
      </c>
      <c r="H223" s="73">
        <v>1085733</v>
      </c>
      <c r="I223" s="74"/>
      <c r="J223" s="75"/>
      <c r="K223" s="15">
        <v>1158314</v>
      </c>
      <c r="L223" s="15">
        <v>1196699</v>
      </c>
      <c r="M223" s="20"/>
    </row>
    <row r="224" spans="1:12" ht="0.75" customHeight="1" hidden="1">
      <c r="A224" s="70" t="s">
        <v>91</v>
      </c>
      <c r="B224" s="71"/>
      <c r="C224" s="72"/>
      <c r="D224" s="3">
        <v>977</v>
      </c>
      <c r="E224" s="2" t="s">
        <v>61</v>
      </c>
      <c r="F224" s="2" t="s">
        <v>159</v>
      </c>
      <c r="G224" s="2" t="s">
        <v>93</v>
      </c>
      <c r="H224" s="73">
        <f>SUM(H225)</f>
        <v>0</v>
      </c>
      <c r="I224" s="74"/>
      <c r="J224" s="75"/>
      <c r="K224" s="15">
        <f>SUM(K225)</f>
        <v>0</v>
      </c>
      <c r="L224" s="15">
        <f>SUM(L225)</f>
        <v>0</v>
      </c>
    </row>
    <row r="225" spans="1:13" ht="21" customHeight="1" hidden="1">
      <c r="A225" s="70" t="s">
        <v>92</v>
      </c>
      <c r="B225" s="71"/>
      <c r="C225" s="72"/>
      <c r="D225" s="3">
        <v>977</v>
      </c>
      <c r="E225" s="2" t="s">
        <v>61</v>
      </c>
      <c r="F225" s="2" t="s">
        <v>159</v>
      </c>
      <c r="G225" s="2" t="s">
        <v>94</v>
      </c>
      <c r="H225" s="73">
        <v>0</v>
      </c>
      <c r="I225" s="74"/>
      <c r="J225" s="75"/>
      <c r="K225" s="15">
        <v>0</v>
      </c>
      <c r="L225" s="15">
        <v>0</v>
      </c>
      <c r="M225" s="20"/>
    </row>
    <row r="226" spans="1:12" ht="0" customHeight="1" hidden="1">
      <c r="A226" s="70" t="s">
        <v>351</v>
      </c>
      <c r="B226" s="71"/>
      <c r="C226" s="72"/>
      <c r="D226" s="3">
        <v>977</v>
      </c>
      <c r="E226" s="2" t="s">
        <v>61</v>
      </c>
      <c r="F226" s="2" t="s">
        <v>352</v>
      </c>
      <c r="G226" s="2" t="s">
        <v>28</v>
      </c>
      <c r="H226" s="73">
        <f>SUM(H227)</f>
        <v>0</v>
      </c>
      <c r="I226" s="74"/>
      <c r="J226" s="75"/>
      <c r="K226" s="17"/>
      <c r="L226" s="9"/>
    </row>
    <row r="227" spans="1:12" ht="18.75" customHeight="1" hidden="1">
      <c r="A227" s="70" t="s">
        <v>84</v>
      </c>
      <c r="B227" s="71"/>
      <c r="C227" s="72"/>
      <c r="D227" s="3">
        <v>977</v>
      </c>
      <c r="E227" s="2" t="s">
        <v>61</v>
      </c>
      <c r="F227" s="2" t="s">
        <v>353</v>
      </c>
      <c r="G227" s="2" t="s">
        <v>86</v>
      </c>
      <c r="H227" s="73">
        <f>SUM(H228)</f>
        <v>0</v>
      </c>
      <c r="I227" s="74"/>
      <c r="J227" s="75"/>
      <c r="K227" s="17"/>
      <c r="L227" s="9"/>
    </row>
    <row r="228" spans="1:12" ht="14.25" customHeight="1" hidden="1">
      <c r="A228" s="93" t="s">
        <v>88</v>
      </c>
      <c r="B228" s="94"/>
      <c r="C228" s="95"/>
      <c r="D228" s="3">
        <v>977</v>
      </c>
      <c r="E228" s="2" t="s">
        <v>61</v>
      </c>
      <c r="F228" s="2" t="s">
        <v>353</v>
      </c>
      <c r="G228" s="2" t="s">
        <v>87</v>
      </c>
      <c r="H228" s="73">
        <v>0</v>
      </c>
      <c r="I228" s="74"/>
      <c r="J228" s="75"/>
      <c r="K228" s="17"/>
      <c r="L228" s="9"/>
    </row>
    <row r="229" spans="1:12" ht="15" customHeight="1" hidden="1">
      <c r="A229" s="70" t="s">
        <v>377</v>
      </c>
      <c r="B229" s="71"/>
      <c r="C229" s="72"/>
      <c r="D229" s="3">
        <v>977</v>
      </c>
      <c r="E229" s="2" t="s">
        <v>61</v>
      </c>
      <c r="F229" s="2" t="s">
        <v>379</v>
      </c>
      <c r="G229" s="2" t="s">
        <v>380</v>
      </c>
      <c r="H229" s="73">
        <f>SUM(H230)</f>
        <v>0</v>
      </c>
      <c r="I229" s="74"/>
      <c r="J229" s="75"/>
      <c r="K229" s="15">
        <v>0</v>
      </c>
      <c r="L229" s="15">
        <v>0</v>
      </c>
    </row>
    <row r="230" spans="1:12" ht="15" customHeight="1" hidden="1">
      <c r="A230" s="70" t="s">
        <v>91</v>
      </c>
      <c r="B230" s="71"/>
      <c r="C230" s="72"/>
      <c r="D230" s="3">
        <v>977</v>
      </c>
      <c r="E230" s="2" t="s">
        <v>61</v>
      </c>
      <c r="F230" s="2" t="s">
        <v>378</v>
      </c>
      <c r="G230" s="2" t="s">
        <v>93</v>
      </c>
      <c r="H230" s="73">
        <f>SUM(H231)</f>
        <v>0</v>
      </c>
      <c r="I230" s="74"/>
      <c r="J230" s="75"/>
      <c r="K230" s="15">
        <v>0</v>
      </c>
      <c r="L230" s="15">
        <v>0</v>
      </c>
    </row>
    <row r="231" spans="1:12" ht="15.75" customHeight="1" hidden="1">
      <c r="A231" s="70" t="s">
        <v>92</v>
      </c>
      <c r="B231" s="71"/>
      <c r="C231" s="72"/>
      <c r="D231" s="3">
        <v>977</v>
      </c>
      <c r="E231" s="2" t="s">
        <v>61</v>
      </c>
      <c r="F231" s="2" t="s">
        <v>378</v>
      </c>
      <c r="G231" s="2" t="s">
        <v>94</v>
      </c>
      <c r="H231" s="73">
        <v>0</v>
      </c>
      <c r="I231" s="74"/>
      <c r="J231" s="75"/>
      <c r="K231" s="15">
        <v>0</v>
      </c>
      <c r="L231" s="15">
        <v>0</v>
      </c>
    </row>
    <row r="232" spans="1:12" ht="15" customHeight="1">
      <c r="A232" s="70" t="s">
        <v>419</v>
      </c>
      <c r="B232" s="71"/>
      <c r="C232" s="72"/>
      <c r="D232" s="3">
        <v>977</v>
      </c>
      <c r="E232" s="2" t="s">
        <v>61</v>
      </c>
      <c r="F232" s="2" t="s">
        <v>371</v>
      </c>
      <c r="G232" s="2" t="s">
        <v>28</v>
      </c>
      <c r="H232" s="73">
        <f>SUM(H233,H235)</f>
        <v>2865018</v>
      </c>
      <c r="I232" s="74"/>
      <c r="J232" s="75"/>
      <c r="K232" s="15">
        <f>SUM(K233+K235)</f>
        <v>2898019</v>
      </c>
      <c r="L232" s="15">
        <f>SUM(L233+L235)</f>
        <v>3013939</v>
      </c>
    </row>
    <row r="233" spans="1:12" ht="31.5" customHeight="1">
      <c r="A233" s="70" t="s">
        <v>84</v>
      </c>
      <c r="B233" s="71"/>
      <c r="C233" s="72"/>
      <c r="D233" s="3">
        <v>977</v>
      </c>
      <c r="E233" s="2" t="s">
        <v>61</v>
      </c>
      <c r="F233" s="2" t="s">
        <v>372</v>
      </c>
      <c r="G233" s="2" t="s">
        <v>86</v>
      </c>
      <c r="H233" s="73">
        <f>SUM(H234)</f>
        <v>2830500</v>
      </c>
      <c r="I233" s="74"/>
      <c r="J233" s="75"/>
      <c r="K233" s="15">
        <f>SUM(K234)</f>
        <v>2863500</v>
      </c>
      <c r="L233" s="15">
        <f>SUM(L234)</f>
        <v>2975000</v>
      </c>
    </row>
    <row r="234" spans="1:13" ht="12" customHeight="1">
      <c r="A234" s="93" t="s">
        <v>88</v>
      </c>
      <c r="B234" s="94"/>
      <c r="C234" s="95"/>
      <c r="D234" s="3">
        <v>977</v>
      </c>
      <c r="E234" s="2" t="s">
        <v>61</v>
      </c>
      <c r="F234" s="2" t="s">
        <v>372</v>
      </c>
      <c r="G234" s="2" t="s">
        <v>87</v>
      </c>
      <c r="H234" s="73">
        <v>2830500</v>
      </c>
      <c r="I234" s="74"/>
      <c r="J234" s="75"/>
      <c r="K234" s="15">
        <v>2863500</v>
      </c>
      <c r="L234" s="15">
        <v>2975000</v>
      </c>
      <c r="M234" s="20"/>
    </row>
    <row r="235" spans="1:12" ht="18" customHeight="1">
      <c r="A235" s="70" t="s">
        <v>91</v>
      </c>
      <c r="B235" s="71"/>
      <c r="C235" s="72"/>
      <c r="D235" s="3">
        <v>977</v>
      </c>
      <c r="E235" s="2" t="s">
        <v>61</v>
      </c>
      <c r="F235" s="2" t="s">
        <v>372</v>
      </c>
      <c r="G235" s="2" t="s">
        <v>93</v>
      </c>
      <c r="H235" s="73">
        <f>SUM(H236)</f>
        <v>34518</v>
      </c>
      <c r="I235" s="74"/>
      <c r="J235" s="75"/>
      <c r="K235" s="15">
        <f>SUM(K236)</f>
        <v>34519</v>
      </c>
      <c r="L235" s="15">
        <f>SUM(L236)</f>
        <v>38939</v>
      </c>
    </row>
    <row r="236" spans="1:13" ht="21" customHeight="1">
      <c r="A236" s="70" t="s">
        <v>92</v>
      </c>
      <c r="B236" s="71"/>
      <c r="C236" s="72"/>
      <c r="D236" s="3">
        <v>977</v>
      </c>
      <c r="E236" s="2" t="s">
        <v>61</v>
      </c>
      <c r="F236" s="2" t="s">
        <v>372</v>
      </c>
      <c r="G236" s="2" t="s">
        <v>94</v>
      </c>
      <c r="H236" s="73">
        <v>34518</v>
      </c>
      <c r="I236" s="74"/>
      <c r="J236" s="75"/>
      <c r="K236" s="15">
        <v>34519</v>
      </c>
      <c r="L236" s="15">
        <v>38939</v>
      </c>
      <c r="M236" s="20"/>
    </row>
    <row r="237" spans="1:12" ht="30" customHeight="1">
      <c r="A237" s="70" t="s">
        <v>420</v>
      </c>
      <c r="B237" s="71"/>
      <c r="C237" s="72"/>
      <c r="D237" s="3">
        <v>977</v>
      </c>
      <c r="E237" s="2" t="s">
        <v>61</v>
      </c>
      <c r="F237" s="2" t="s">
        <v>160</v>
      </c>
      <c r="G237" s="2" t="s">
        <v>28</v>
      </c>
      <c r="H237" s="73">
        <f>SUM(H238,H240)</f>
        <v>1208033</v>
      </c>
      <c r="I237" s="74"/>
      <c r="J237" s="75"/>
      <c r="K237" s="15">
        <f>SUM(K238+K240)</f>
        <v>1219463</v>
      </c>
      <c r="L237" s="15">
        <f>SUM(L238+L240)</f>
        <v>1265642</v>
      </c>
    </row>
    <row r="238" spans="1:12" ht="30.75" customHeight="1">
      <c r="A238" s="70" t="s">
        <v>84</v>
      </c>
      <c r="B238" s="71"/>
      <c r="C238" s="72"/>
      <c r="D238" s="3">
        <v>977</v>
      </c>
      <c r="E238" s="2" t="s">
        <v>61</v>
      </c>
      <c r="F238" s="2" t="s">
        <v>161</v>
      </c>
      <c r="G238" s="2" t="s">
        <v>86</v>
      </c>
      <c r="H238" s="73">
        <f>SUM(H239)</f>
        <v>1152000</v>
      </c>
      <c r="I238" s="74"/>
      <c r="J238" s="75"/>
      <c r="K238" s="15">
        <f>SUM(K239)</f>
        <v>1179000</v>
      </c>
      <c r="L238" s="15">
        <f>SUM(L239)</f>
        <v>1189000</v>
      </c>
    </row>
    <row r="239" spans="1:13" ht="15.75" customHeight="1">
      <c r="A239" s="93" t="s">
        <v>88</v>
      </c>
      <c r="B239" s="94"/>
      <c r="C239" s="95"/>
      <c r="D239" s="3">
        <v>977</v>
      </c>
      <c r="E239" s="2" t="s">
        <v>61</v>
      </c>
      <c r="F239" s="2" t="s">
        <v>161</v>
      </c>
      <c r="G239" s="2" t="s">
        <v>87</v>
      </c>
      <c r="H239" s="73">
        <v>1152000</v>
      </c>
      <c r="I239" s="74"/>
      <c r="J239" s="75"/>
      <c r="K239" s="15">
        <v>1179000</v>
      </c>
      <c r="L239" s="15">
        <v>1189000</v>
      </c>
      <c r="M239" s="20"/>
    </row>
    <row r="240" spans="1:12" ht="15.75" customHeight="1">
      <c r="A240" s="70" t="s">
        <v>91</v>
      </c>
      <c r="B240" s="71"/>
      <c r="C240" s="72"/>
      <c r="D240" s="3">
        <v>977</v>
      </c>
      <c r="E240" s="2" t="s">
        <v>61</v>
      </c>
      <c r="F240" s="2" t="s">
        <v>161</v>
      </c>
      <c r="G240" s="2" t="s">
        <v>93</v>
      </c>
      <c r="H240" s="73">
        <f>SUM(H241)</f>
        <v>56033</v>
      </c>
      <c r="I240" s="74"/>
      <c r="J240" s="75"/>
      <c r="K240" s="15">
        <f>SUM(K241)</f>
        <v>40463</v>
      </c>
      <c r="L240" s="15">
        <f>SUM(L241)</f>
        <v>76642</v>
      </c>
    </row>
    <row r="241" spans="1:12" ht="12.75" customHeight="1">
      <c r="A241" s="70" t="s">
        <v>92</v>
      </c>
      <c r="B241" s="71"/>
      <c r="C241" s="72"/>
      <c r="D241" s="3">
        <v>977</v>
      </c>
      <c r="E241" s="2" t="s">
        <v>61</v>
      </c>
      <c r="F241" s="2" t="s">
        <v>161</v>
      </c>
      <c r="G241" s="2" t="s">
        <v>94</v>
      </c>
      <c r="H241" s="73">
        <v>56033</v>
      </c>
      <c r="I241" s="74"/>
      <c r="J241" s="75"/>
      <c r="K241" s="15">
        <v>40463</v>
      </c>
      <c r="L241" s="15">
        <v>76642</v>
      </c>
    </row>
    <row r="242" spans="1:12" ht="21.75" customHeight="1">
      <c r="A242" s="70" t="s">
        <v>421</v>
      </c>
      <c r="B242" s="71"/>
      <c r="C242" s="72"/>
      <c r="D242" s="3">
        <v>977</v>
      </c>
      <c r="E242" s="2" t="s">
        <v>61</v>
      </c>
      <c r="F242" s="2" t="s">
        <v>295</v>
      </c>
      <c r="G242" s="2" t="s">
        <v>28</v>
      </c>
      <c r="H242" s="102">
        <f>SUM(H243+H245)</f>
        <v>3387.08</v>
      </c>
      <c r="I242" s="103"/>
      <c r="J242" s="104"/>
      <c r="K242" s="15">
        <f>SUM(K243+K245)</f>
        <v>3387.08</v>
      </c>
      <c r="L242" s="15">
        <f>SUM(L243+L245)</f>
        <v>3387.08</v>
      </c>
    </row>
    <row r="243" spans="1:12" ht="30.75" customHeight="1">
      <c r="A243" s="70" t="s">
        <v>84</v>
      </c>
      <c r="B243" s="71"/>
      <c r="C243" s="72"/>
      <c r="D243" s="3">
        <v>977</v>
      </c>
      <c r="E243" s="2" t="s">
        <v>61</v>
      </c>
      <c r="F243" s="2" t="s">
        <v>296</v>
      </c>
      <c r="G243" s="2" t="s">
        <v>86</v>
      </c>
      <c r="H243" s="102">
        <f>SUM(H244)</f>
        <v>3000</v>
      </c>
      <c r="I243" s="103"/>
      <c r="J243" s="104"/>
      <c r="K243" s="15">
        <f>SUM(K244)</f>
        <v>3000</v>
      </c>
      <c r="L243" s="15">
        <f>SUM(L244)</f>
        <v>3000</v>
      </c>
    </row>
    <row r="244" spans="1:12" ht="13.5" customHeight="1">
      <c r="A244" s="93" t="s">
        <v>88</v>
      </c>
      <c r="B244" s="94"/>
      <c r="C244" s="95"/>
      <c r="D244" s="3">
        <v>977</v>
      </c>
      <c r="E244" s="2" t="s">
        <v>61</v>
      </c>
      <c r="F244" s="2" t="s">
        <v>296</v>
      </c>
      <c r="G244" s="2" t="s">
        <v>87</v>
      </c>
      <c r="H244" s="102">
        <v>3000</v>
      </c>
      <c r="I244" s="103"/>
      <c r="J244" s="104"/>
      <c r="K244" s="15">
        <v>3000</v>
      </c>
      <c r="L244" s="15">
        <v>3000</v>
      </c>
    </row>
    <row r="245" spans="1:12" ht="24.75" customHeight="1">
      <c r="A245" s="70" t="s">
        <v>248</v>
      </c>
      <c r="B245" s="71"/>
      <c r="C245" s="72"/>
      <c r="D245" s="3">
        <v>977</v>
      </c>
      <c r="E245" s="2" t="s">
        <v>61</v>
      </c>
      <c r="F245" s="2" t="s">
        <v>296</v>
      </c>
      <c r="G245" s="2" t="s">
        <v>93</v>
      </c>
      <c r="H245" s="73">
        <f>SUM(H246)</f>
        <v>387.08</v>
      </c>
      <c r="I245" s="74"/>
      <c r="J245" s="75"/>
      <c r="K245" s="15">
        <f>SUM(K246)</f>
        <v>387.08</v>
      </c>
      <c r="L245" s="15">
        <f>SUM(L246)</f>
        <v>387.08</v>
      </c>
    </row>
    <row r="246" spans="1:12" ht="21" customHeight="1">
      <c r="A246" s="70" t="s">
        <v>92</v>
      </c>
      <c r="B246" s="71"/>
      <c r="C246" s="72"/>
      <c r="D246" s="3">
        <v>977</v>
      </c>
      <c r="E246" s="2" t="s">
        <v>61</v>
      </c>
      <c r="F246" s="2" t="s">
        <v>296</v>
      </c>
      <c r="G246" s="2" t="s">
        <v>94</v>
      </c>
      <c r="H246" s="73">
        <v>387.08</v>
      </c>
      <c r="I246" s="74"/>
      <c r="J246" s="75"/>
      <c r="K246" s="15">
        <v>387.08</v>
      </c>
      <c r="L246" s="15">
        <v>387.08</v>
      </c>
    </row>
    <row r="247" spans="1:12" ht="33" customHeight="1">
      <c r="A247" s="70" t="s">
        <v>422</v>
      </c>
      <c r="B247" s="71"/>
      <c r="C247" s="72"/>
      <c r="D247" s="3">
        <v>977</v>
      </c>
      <c r="E247" s="2" t="s">
        <v>61</v>
      </c>
      <c r="F247" s="2" t="s">
        <v>405</v>
      </c>
      <c r="G247" s="2" t="s">
        <v>28</v>
      </c>
      <c r="H247" s="73">
        <f>SUM(H248+H250)</f>
        <v>333922</v>
      </c>
      <c r="I247" s="74"/>
      <c r="J247" s="75"/>
      <c r="K247" s="15">
        <f>SUM(K248+K250)</f>
        <v>336931</v>
      </c>
      <c r="L247" s="15">
        <f>SUM(L248+L250)</f>
        <v>349089</v>
      </c>
    </row>
    <row r="248" spans="1:12" ht="32.25" customHeight="1">
      <c r="A248" s="70" t="s">
        <v>84</v>
      </c>
      <c r="B248" s="71"/>
      <c r="C248" s="72"/>
      <c r="D248" s="3">
        <v>977</v>
      </c>
      <c r="E248" s="2" t="s">
        <v>61</v>
      </c>
      <c r="F248" s="2" t="s">
        <v>403</v>
      </c>
      <c r="G248" s="2" t="s">
        <v>86</v>
      </c>
      <c r="H248" s="73">
        <f>SUM(H249)</f>
        <v>329122</v>
      </c>
      <c r="I248" s="74"/>
      <c r="J248" s="75"/>
      <c r="K248" s="15">
        <f>SUM(K249)</f>
        <v>332000</v>
      </c>
      <c r="L248" s="15">
        <f>SUM(L249)</f>
        <v>342994</v>
      </c>
    </row>
    <row r="249" spans="1:13" ht="26.25" customHeight="1">
      <c r="A249" s="70" t="s">
        <v>88</v>
      </c>
      <c r="B249" s="71"/>
      <c r="C249" s="72"/>
      <c r="D249" s="3">
        <v>977</v>
      </c>
      <c r="E249" s="2" t="s">
        <v>61</v>
      </c>
      <c r="F249" s="2" t="s">
        <v>403</v>
      </c>
      <c r="G249" s="2" t="s">
        <v>87</v>
      </c>
      <c r="H249" s="73">
        <v>329122</v>
      </c>
      <c r="I249" s="74"/>
      <c r="J249" s="75"/>
      <c r="K249" s="15">
        <v>332000</v>
      </c>
      <c r="L249" s="15">
        <v>342994</v>
      </c>
      <c r="M249" s="20"/>
    </row>
    <row r="250" spans="1:12" ht="21" customHeight="1">
      <c r="A250" s="70" t="s">
        <v>248</v>
      </c>
      <c r="B250" s="71"/>
      <c r="C250" s="72"/>
      <c r="D250" s="3">
        <v>977</v>
      </c>
      <c r="E250" s="2" t="s">
        <v>61</v>
      </c>
      <c r="F250" s="2" t="s">
        <v>403</v>
      </c>
      <c r="G250" s="2" t="s">
        <v>93</v>
      </c>
      <c r="H250" s="73">
        <f>SUM(H251:J251)</f>
        <v>4800</v>
      </c>
      <c r="I250" s="74"/>
      <c r="J250" s="75"/>
      <c r="K250" s="15">
        <f>SUM(K251)</f>
        <v>4931</v>
      </c>
      <c r="L250" s="15">
        <f>SUM(L251)</f>
        <v>6095</v>
      </c>
    </row>
    <row r="251" spans="1:12" ht="20.25" customHeight="1">
      <c r="A251" s="70" t="s">
        <v>92</v>
      </c>
      <c r="B251" s="71"/>
      <c r="C251" s="72"/>
      <c r="D251" s="3">
        <v>977</v>
      </c>
      <c r="E251" s="2" t="s">
        <v>61</v>
      </c>
      <c r="F251" s="2" t="s">
        <v>403</v>
      </c>
      <c r="G251" s="2" t="s">
        <v>94</v>
      </c>
      <c r="H251" s="73">
        <v>4800</v>
      </c>
      <c r="I251" s="74"/>
      <c r="J251" s="75"/>
      <c r="K251" s="15">
        <v>4931</v>
      </c>
      <c r="L251" s="15">
        <v>6095</v>
      </c>
    </row>
    <row r="252" spans="1:12" ht="20.25" customHeight="1">
      <c r="A252" s="106" t="s">
        <v>577</v>
      </c>
      <c r="B252" s="107"/>
      <c r="C252" s="108"/>
      <c r="D252" s="3">
        <v>977</v>
      </c>
      <c r="E252" s="2" t="s">
        <v>578</v>
      </c>
      <c r="F252" s="2" t="s">
        <v>148</v>
      </c>
      <c r="G252" s="2" t="s">
        <v>28</v>
      </c>
      <c r="H252" s="73">
        <f>SUM(H253+H262)</f>
        <v>1665538</v>
      </c>
      <c r="I252" s="91"/>
      <c r="J252" s="92"/>
      <c r="K252" s="15">
        <f>SUM(K253)</f>
        <v>1318708</v>
      </c>
      <c r="L252" s="15">
        <f>SUM(L253)</f>
        <v>1443568</v>
      </c>
    </row>
    <row r="253" spans="1:12" ht="20.25" customHeight="1">
      <c r="A253" s="186" t="s">
        <v>603</v>
      </c>
      <c r="B253" s="187"/>
      <c r="C253" s="188"/>
      <c r="D253" s="3">
        <v>977</v>
      </c>
      <c r="E253" s="44" t="s">
        <v>605</v>
      </c>
      <c r="F253" s="44" t="s">
        <v>148</v>
      </c>
      <c r="G253" s="44" t="s">
        <v>28</v>
      </c>
      <c r="H253" s="73">
        <f>SUM(H254)</f>
        <v>1195888</v>
      </c>
      <c r="I253" s="74"/>
      <c r="J253" s="75"/>
      <c r="K253" s="15">
        <f aca="true" t="shared" si="11" ref="K253:L256">SUM(K254)</f>
        <v>1318708</v>
      </c>
      <c r="L253" s="15">
        <f t="shared" si="11"/>
        <v>1443568</v>
      </c>
    </row>
    <row r="254" spans="1:12" ht="20.25" customHeight="1">
      <c r="A254" s="183" t="s">
        <v>82</v>
      </c>
      <c r="B254" s="184"/>
      <c r="C254" s="185"/>
      <c r="D254" s="3">
        <v>977</v>
      </c>
      <c r="E254" s="44" t="s">
        <v>605</v>
      </c>
      <c r="F254" s="44" t="s">
        <v>152</v>
      </c>
      <c r="G254" s="44" t="s">
        <v>28</v>
      </c>
      <c r="H254" s="73">
        <f>SUM(H255)</f>
        <v>1195888</v>
      </c>
      <c r="I254" s="74"/>
      <c r="J254" s="75"/>
      <c r="K254" s="15">
        <f t="shared" si="11"/>
        <v>1318708</v>
      </c>
      <c r="L254" s="15">
        <f t="shared" si="11"/>
        <v>1443568</v>
      </c>
    </row>
    <row r="255" spans="1:12" ht="20.25" customHeight="1">
      <c r="A255" s="183" t="s">
        <v>83</v>
      </c>
      <c r="B255" s="184"/>
      <c r="C255" s="185"/>
      <c r="D255" s="3">
        <v>977</v>
      </c>
      <c r="E255" s="44" t="s">
        <v>605</v>
      </c>
      <c r="F255" s="44" t="s">
        <v>153</v>
      </c>
      <c r="G255" s="44" t="s">
        <v>28</v>
      </c>
      <c r="H255" s="73">
        <f>SUM(H256)</f>
        <v>1195888</v>
      </c>
      <c r="I255" s="74"/>
      <c r="J255" s="75"/>
      <c r="K255" s="15">
        <f t="shared" si="11"/>
        <v>1318708</v>
      </c>
      <c r="L255" s="15">
        <f t="shared" si="11"/>
        <v>1443568</v>
      </c>
    </row>
    <row r="256" spans="1:12" ht="20.25" customHeight="1">
      <c r="A256" s="183" t="s">
        <v>158</v>
      </c>
      <c r="B256" s="184"/>
      <c r="C256" s="185"/>
      <c r="D256" s="3">
        <v>977</v>
      </c>
      <c r="E256" s="44" t="s">
        <v>605</v>
      </c>
      <c r="F256" s="44" t="s">
        <v>154</v>
      </c>
      <c r="G256" s="44" t="s">
        <v>28</v>
      </c>
      <c r="H256" s="73">
        <f>SUM(H257)</f>
        <v>1195888</v>
      </c>
      <c r="I256" s="74"/>
      <c r="J256" s="75"/>
      <c r="K256" s="15">
        <f t="shared" si="11"/>
        <v>1318708</v>
      </c>
      <c r="L256" s="15">
        <f t="shared" si="11"/>
        <v>1443568</v>
      </c>
    </row>
    <row r="257" spans="1:12" ht="20.25" customHeight="1">
      <c r="A257" s="183" t="s">
        <v>604</v>
      </c>
      <c r="B257" s="184"/>
      <c r="C257" s="185"/>
      <c r="D257" s="3">
        <v>977</v>
      </c>
      <c r="E257" s="44" t="s">
        <v>605</v>
      </c>
      <c r="F257" s="44" t="s">
        <v>606</v>
      </c>
      <c r="G257" s="44" t="s">
        <v>28</v>
      </c>
      <c r="H257" s="73">
        <f>SUM(H258+I260)</f>
        <v>1195888</v>
      </c>
      <c r="I257" s="74"/>
      <c r="J257" s="75"/>
      <c r="K257" s="15">
        <f>SUM(K258+K260)</f>
        <v>1318708</v>
      </c>
      <c r="L257" s="15">
        <f>SUM(L258+L260)</f>
        <v>1443568</v>
      </c>
    </row>
    <row r="258" spans="1:12" ht="20.25" customHeight="1">
      <c r="A258" s="70" t="s">
        <v>84</v>
      </c>
      <c r="B258" s="71"/>
      <c r="C258" s="72"/>
      <c r="D258" s="3">
        <v>977</v>
      </c>
      <c r="E258" s="44" t="s">
        <v>605</v>
      </c>
      <c r="F258" s="44" t="s">
        <v>607</v>
      </c>
      <c r="G258" s="2" t="s">
        <v>86</v>
      </c>
      <c r="H258" s="73">
        <f>SUM(H259)</f>
        <v>1195888</v>
      </c>
      <c r="I258" s="74"/>
      <c r="J258" s="75"/>
      <c r="K258" s="15">
        <f>SUM(K259)</f>
        <v>1318708</v>
      </c>
      <c r="L258" s="15">
        <f>SUM(L259)</f>
        <v>1443568</v>
      </c>
    </row>
    <row r="259" spans="1:12" ht="18.75" customHeight="1">
      <c r="A259" s="93" t="s">
        <v>88</v>
      </c>
      <c r="B259" s="94"/>
      <c r="C259" s="95"/>
      <c r="D259" s="3">
        <v>977</v>
      </c>
      <c r="E259" s="44" t="s">
        <v>605</v>
      </c>
      <c r="F259" s="44" t="s">
        <v>607</v>
      </c>
      <c r="G259" s="2" t="s">
        <v>87</v>
      </c>
      <c r="H259" s="73">
        <v>1195888</v>
      </c>
      <c r="I259" s="74"/>
      <c r="J259" s="75"/>
      <c r="K259" s="15">
        <v>1318708</v>
      </c>
      <c r="L259" s="15">
        <v>1443568</v>
      </c>
    </row>
    <row r="260" spans="1:12" ht="18.75" customHeight="1" hidden="1">
      <c r="A260" s="70" t="s">
        <v>248</v>
      </c>
      <c r="B260" s="71"/>
      <c r="C260" s="72"/>
      <c r="D260" s="3">
        <v>977</v>
      </c>
      <c r="E260" s="44" t="s">
        <v>605</v>
      </c>
      <c r="F260" s="44" t="s">
        <v>607</v>
      </c>
      <c r="G260" s="2" t="s">
        <v>93</v>
      </c>
      <c r="H260" s="63"/>
      <c r="I260" s="74">
        <f>SUM(I261)</f>
        <v>0</v>
      </c>
      <c r="J260" s="75"/>
      <c r="K260" s="15">
        <f>SUM(K261)</f>
        <v>0</v>
      </c>
      <c r="L260" s="15">
        <f>SUM(L261)</f>
        <v>0</v>
      </c>
    </row>
    <row r="261" spans="1:12" ht="18" customHeight="1" hidden="1">
      <c r="A261" s="70" t="s">
        <v>92</v>
      </c>
      <c r="B261" s="71"/>
      <c r="C261" s="72"/>
      <c r="D261" s="3">
        <v>977</v>
      </c>
      <c r="E261" s="44" t="s">
        <v>605</v>
      </c>
      <c r="F261" s="44" t="s">
        <v>607</v>
      </c>
      <c r="G261" s="2" t="s">
        <v>94</v>
      </c>
      <c r="H261" s="63">
        <v>0</v>
      </c>
      <c r="I261" s="74">
        <v>0</v>
      </c>
      <c r="J261" s="75"/>
      <c r="K261" s="15">
        <v>0</v>
      </c>
      <c r="L261" s="15">
        <v>0</v>
      </c>
    </row>
    <row r="262" spans="1:12" ht="18" customHeight="1">
      <c r="A262" s="106" t="s">
        <v>579</v>
      </c>
      <c r="B262" s="107"/>
      <c r="C262" s="108"/>
      <c r="D262" s="3">
        <v>977</v>
      </c>
      <c r="E262" s="2" t="s">
        <v>580</v>
      </c>
      <c r="F262" s="2" t="s">
        <v>148</v>
      </c>
      <c r="G262" s="2" t="s">
        <v>28</v>
      </c>
      <c r="H262" s="73">
        <f>SUM(H263)</f>
        <v>469650</v>
      </c>
      <c r="I262" s="91"/>
      <c r="J262" s="92"/>
      <c r="K262" s="15"/>
      <c r="L262" s="15"/>
    </row>
    <row r="263" spans="1:12" ht="19.5" customHeight="1">
      <c r="A263" s="70" t="s">
        <v>82</v>
      </c>
      <c r="B263" s="89"/>
      <c r="C263" s="90"/>
      <c r="D263" s="3">
        <v>977</v>
      </c>
      <c r="E263" s="2" t="s">
        <v>580</v>
      </c>
      <c r="F263" s="2" t="s">
        <v>152</v>
      </c>
      <c r="G263" s="2" t="s">
        <v>28</v>
      </c>
      <c r="H263" s="73">
        <f>SUM(H264)</f>
        <v>469650</v>
      </c>
      <c r="I263" s="91"/>
      <c r="J263" s="92"/>
      <c r="K263" s="15"/>
      <c r="L263" s="15"/>
    </row>
    <row r="264" spans="1:12" ht="21.75" customHeight="1">
      <c r="A264" s="70" t="s">
        <v>83</v>
      </c>
      <c r="B264" s="89"/>
      <c r="C264" s="90"/>
      <c r="D264" s="3">
        <v>977</v>
      </c>
      <c r="E264" s="2" t="s">
        <v>580</v>
      </c>
      <c r="F264" s="2" t="s">
        <v>153</v>
      </c>
      <c r="G264" s="2" t="s">
        <v>28</v>
      </c>
      <c r="H264" s="73">
        <f>SUM(H265)</f>
        <v>469650</v>
      </c>
      <c r="I264" s="91"/>
      <c r="J264" s="92"/>
      <c r="K264" s="15"/>
      <c r="L264" s="15"/>
    </row>
    <row r="265" spans="1:12" ht="23.25" customHeight="1">
      <c r="A265" s="70" t="s">
        <v>158</v>
      </c>
      <c r="B265" s="89"/>
      <c r="C265" s="90"/>
      <c r="D265" s="3">
        <v>977</v>
      </c>
      <c r="E265" s="2" t="s">
        <v>580</v>
      </c>
      <c r="F265" s="2" t="s">
        <v>154</v>
      </c>
      <c r="G265" s="2" t="s">
        <v>28</v>
      </c>
      <c r="H265" s="73">
        <f>SUM(H266)</f>
        <v>469650</v>
      </c>
      <c r="I265" s="91"/>
      <c r="J265" s="92"/>
      <c r="K265" s="15"/>
      <c r="L265" s="15"/>
    </row>
    <row r="266" spans="1:12" ht="21" customHeight="1">
      <c r="A266" s="70" t="s">
        <v>821</v>
      </c>
      <c r="B266" s="89"/>
      <c r="C266" s="90"/>
      <c r="D266" s="3">
        <v>977</v>
      </c>
      <c r="E266" s="2" t="s">
        <v>580</v>
      </c>
      <c r="F266" s="2" t="s">
        <v>823</v>
      </c>
      <c r="G266" s="2" t="s">
        <v>28</v>
      </c>
      <c r="H266" s="73">
        <f>SUM(H267)</f>
        <v>469650</v>
      </c>
      <c r="I266" s="91"/>
      <c r="J266" s="92"/>
      <c r="K266" s="15"/>
      <c r="L266" s="15"/>
    </row>
    <row r="267" spans="1:14" ht="18.75" customHeight="1">
      <c r="A267" s="70" t="s">
        <v>92</v>
      </c>
      <c r="B267" s="89"/>
      <c r="C267" s="90"/>
      <c r="D267" s="3">
        <v>977</v>
      </c>
      <c r="E267" s="2" t="s">
        <v>580</v>
      </c>
      <c r="F267" s="2" t="s">
        <v>823</v>
      </c>
      <c r="G267" s="2" t="s">
        <v>94</v>
      </c>
      <c r="H267" s="73">
        <v>469650</v>
      </c>
      <c r="I267" s="91"/>
      <c r="J267" s="92"/>
      <c r="K267" s="15"/>
      <c r="L267" s="15"/>
      <c r="M267" s="20"/>
      <c r="N267" s="20">
        <v>80192</v>
      </c>
    </row>
    <row r="268" spans="1:12" ht="18" customHeight="1" hidden="1">
      <c r="A268" s="37"/>
      <c r="B268" s="38"/>
      <c r="C268" s="39"/>
      <c r="D268" s="3"/>
      <c r="E268" s="2"/>
      <c r="F268" s="2"/>
      <c r="G268" s="2"/>
      <c r="H268" s="63"/>
      <c r="I268" s="61"/>
      <c r="J268" s="62"/>
      <c r="K268" s="15"/>
      <c r="L268" s="15"/>
    </row>
    <row r="269" spans="1:13" ht="17.25" customHeight="1" hidden="1">
      <c r="A269" s="106" t="s">
        <v>358</v>
      </c>
      <c r="B269" s="126"/>
      <c r="C269" s="127"/>
      <c r="D269" s="3">
        <v>977</v>
      </c>
      <c r="E269" s="2" t="s">
        <v>359</v>
      </c>
      <c r="F269" s="2" t="s">
        <v>148</v>
      </c>
      <c r="G269" s="2" t="s">
        <v>28</v>
      </c>
      <c r="H269" s="73">
        <f aca="true" t="shared" si="12" ref="H269:H275">SUM(H270)</f>
        <v>0</v>
      </c>
      <c r="I269" s="74"/>
      <c r="J269" s="75"/>
      <c r="K269" s="16"/>
      <c r="L269" s="16"/>
      <c r="M269" s="20"/>
    </row>
    <row r="270" spans="1:12" ht="17.25" customHeight="1" hidden="1">
      <c r="A270" s="106" t="s">
        <v>396</v>
      </c>
      <c r="B270" s="126"/>
      <c r="C270" s="127"/>
      <c r="D270" s="3">
        <v>977</v>
      </c>
      <c r="E270" s="2" t="s">
        <v>395</v>
      </c>
      <c r="F270" s="2" t="s">
        <v>148</v>
      </c>
      <c r="G270" s="2" t="s">
        <v>28</v>
      </c>
      <c r="H270" s="73">
        <f t="shared" si="12"/>
        <v>0</v>
      </c>
      <c r="I270" s="74"/>
      <c r="J270" s="75"/>
      <c r="K270" s="16"/>
      <c r="L270" s="16"/>
    </row>
    <row r="271" spans="1:12" ht="15.75" customHeight="1" hidden="1">
      <c r="A271" s="70" t="s">
        <v>82</v>
      </c>
      <c r="B271" s="71"/>
      <c r="C271" s="72"/>
      <c r="D271" s="3">
        <v>977</v>
      </c>
      <c r="E271" s="2" t="s">
        <v>395</v>
      </c>
      <c r="F271" s="2" t="s">
        <v>152</v>
      </c>
      <c r="G271" s="2" t="s">
        <v>28</v>
      </c>
      <c r="H271" s="73">
        <f t="shared" si="12"/>
        <v>0</v>
      </c>
      <c r="I271" s="74"/>
      <c r="J271" s="75"/>
      <c r="K271" s="16"/>
      <c r="L271" s="16"/>
    </row>
    <row r="272" spans="1:12" ht="14.25" customHeight="1" hidden="1">
      <c r="A272" s="70" t="s">
        <v>83</v>
      </c>
      <c r="B272" s="71"/>
      <c r="C272" s="72"/>
      <c r="D272" s="3">
        <v>977</v>
      </c>
      <c r="E272" s="2" t="s">
        <v>395</v>
      </c>
      <c r="F272" s="2" t="s">
        <v>153</v>
      </c>
      <c r="G272" s="2" t="s">
        <v>28</v>
      </c>
      <c r="H272" s="73">
        <f t="shared" si="12"/>
        <v>0</v>
      </c>
      <c r="I272" s="74"/>
      <c r="J272" s="75"/>
      <c r="K272" s="16"/>
      <c r="L272" s="16"/>
    </row>
    <row r="273" spans="1:12" ht="15" customHeight="1" hidden="1">
      <c r="A273" s="70" t="s">
        <v>158</v>
      </c>
      <c r="B273" s="71"/>
      <c r="C273" s="72"/>
      <c r="D273" s="3">
        <v>977</v>
      </c>
      <c r="E273" s="2" t="s">
        <v>395</v>
      </c>
      <c r="F273" s="2" t="s">
        <v>154</v>
      </c>
      <c r="G273" s="2" t="s">
        <v>28</v>
      </c>
      <c r="H273" s="73">
        <f t="shared" si="12"/>
        <v>0</v>
      </c>
      <c r="I273" s="74"/>
      <c r="J273" s="75"/>
      <c r="K273" s="16"/>
      <c r="L273" s="16"/>
    </row>
    <row r="274" spans="1:12" ht="15.75" customHeight="1" hidden="1">
      <c r="A274" s="70" t="s">
        <v>72</v>
      </c>
      <c r="B274" s="71"/>
      <c r="C274" s="72"/>
      <c r="D274" s="3">
        <v>977</v>
      </c>
      <c r="E274" s="2" t="s">
        <v>395</v>
      </c>
      <c r="F274" s="2" t="s">
        <v>220</v>
      </c>
      <c r="G274" s="2" t="s">
        <v>28</v>
      </c>
      <c r="H274" s="73">
        <f t="shared" si="12"/>
        <v>0</v>
      </c>
      <c r="I274" s="74"/>
      <c r="J274" s="75"/>
      <c r="K274" s="16"/>
      <c r="L274" s="16"/>
    </row>
    <row r="275" spans="1:12" ht="17.25" customHeight="1" hidden="1">
      <c r="A275" s="70" t="s">
        <v>248</v>
      </c>
      <c r="B275" s="71"/>
      <c r="C275" s="72"/>
      <c r="D275" s="3">
        <v>977</v>
      </c>
      <c r="E275" s="2" t="s">
        <v>395</v>
      </c>
      <c r="F275" s="2" t="s">
        <v>220</v>
      </c>
      <c r="G275" s="2" t="s">
        <v>93</v>
      </c>
      <c r="H275" s="73">
        <f t="shared" si="12"/>
        <v>0</v>
      </c>
      <c r="I275" s="74"/>
      <c r="J275" s="75"/>
      <c r="K275" s="15"/>
      <c r="L275" s="16"/>
    </row>
    <row r="276" spans="1:13" ht="15.75" customHeight="1" hidden="1">
      <c r="A276" s="70" t="s">
        <v>92</v>
      </c>
      <c r="B276" s="71"/>
      <c r="C276" s="72"/>
      <c r="D276" s="3">
        <v>977</v>
      </c>
      <c r="E276" s="2" t="s">
        <v>395</v>
      </c>
      <c r="F276" s="2" t="s">
        <v>220</v>
      </c>
      <c r="G276" s="2" t="s">
        <v>94</v>
      </c>
      <c r="H276" s="73">
        <v>0</v>
      </c>
      <c r="I276" s="74"/>
      <c r="J276" s="75"/>
      <c r="K276" s="15"/>
      <c r="L276" s="16"/>
      <c r="M276" s="20"/>
    </row>
    <row r="277" spans="1:12" ht="13.5" customHeight="1">
      <c r="A277" s="79" t="s">
        <v>54</v>
      </c>
      <c r="B277" s="80"/>
      <c r="C277" s="81"/>
      <c r="D277" s="3">
        <v>977</v>
      </c>
      <c r="E277" s="2" t="s">
        <v>53</v>
      </c>
      <c r="F277" s="2" t="s">
        <v>148</v>
      </c>
      <c r="G277" s="2" t="s">
        <v>28</v>
      </c>
      <c r="H277" s="73">
        <f>SUM(H278,H308,H315,H331,H380,H389)</f>
        <v>108649366.52999999</v>
      </c>
      <c r="I277" s="74"/>
      <c r="J277" s="75"/>
      <c r="K277" s="15">
        <f>SUM(K278+K315+K331+K388)</f>
        <v>30776708.46</v>
      </c>
      <c r="L277" s="15">
        <f>SUM(L278+L315+L331+L388)</f>
        <v>22543708.46</v>
      </c>
    </row>
    <row r="278" spans="1:12" ht="12.75" customHeight="1">
      <c r="A278" s="79" t="s">
        <v>77</v>
      </c>
      <c r="B278" s="80"/>
      <c r="C278" s="81"/>
      <c r="D278" s="3">
        <v>977</v>
      </c>
      <c r="E278" s="2" t="s">
        <v>78</v>
      </c>
      <c r="F278" s="2" t="s">
        <v>148</v>
      </c>
      <c r="G278" s="2" t="s">
        <v>28</v>
      </c>
      <c r="H278" s="73">
        <f>SUM(H279,H283,H294)</f>
        <v>4350182.27</v>
      </c>
      <c r="I278" s="74"/>
      <c r="J278" s="75"/>
      <c r="K278" s="15">
        <f>SUM(K279+K293)</f>
        <v>1911708.46</v>
      </c>
      <c r="L278" s="15">
        <f>SUM(L279+L293)</f>
        <v>1911708.46</v>
      </c>
    </row>
    <row r="279" spans="1:12" ht="21.75" customHeight="1">
      <c r="A279" s="70" t="s">
        <v>667</v>
      </c>
      <c r="B279" s="71"/>
      <c r="C279" s="72"/>
      <c r="D279" s="3">
        <v>977</v>
      </c>
      <c r="E279" s="2" t="s">
        <v>78</v>
      </c>
      <c r="F279" s="2" t="s">
        <v>668</v>
      </c>
      <c r="G279" s="2" t="s">
        <v>28</v>
      </c>
      <c r="H279" s="73">
        <f>SUM(H280)</f>
        <v>30000</v>
      </c>
      <c r="I279" s="74"/>
      <c r="J279" s="75"/>
      <c r="K279" s="15">
        <f aca="true" t="shared" si="13" ref="K279:L281">SUM(K280)</f>
        <v>30000</v>
      </c>
      <c r="L279" s="15">
        <f t="shared" si="13"/>
        <v>30000</v>
      </c>
    </row>
    <row r="280" spans="1:12" ht="15" customHeight="1">
      <c r="A280" s="70" t="s">
        <v>111</v>
      </c>
      <c r="B280" s="71"/>
      <c r="C280" s="72"/>
      <c r="D280" s="3">
        <v>977</v>
      </c>
      <c r="E280" s="2" t="s">
        <v>78</v>
      </c>
      <c r="F280" s="2" t="s">
        <v>810</v>
      </c>
      <c r="G280" s="2" t="s">
        <v>28</v>
      </c>
      <c r="H280" s="73">
        <f>SUM(H281,)</f>
        <v>30000</v>
      </c>
      <c r="I280" s="74"/>
      <c r="J280" s="75"/>
      <c r="K280" s="15">
        <f t="shared" si="13"/>
        <v>30000</v>
      </c>
      <c r="L280" s="15">
        <f t="shared" si="13"/>
        <v>30000</v>
      </c>
    </row>
    <row r="281" spans="1:12" ht="15.75" customHeight="1">
      <c r="A281" s="70" t="s">
        <v>91</v>
      </c>
      <c r="B281" s="71"/>
      <c r="C281" s="72"/>
      <c r="D281" s="3">
        <v>977</v>
      </c>
      <c r="E281" s="2" t="s">
        <v>78</v>
      </c>
      <c r="F281" s="2" t="s">
        <v>811</v>
      </c>
      <c r="G281" s="2" t="s">
        <v>93</v>
      </c>
      <c r="H281" s="73">
        <f>SUM(H282)</f>
        <v>30000</v>
      </c>
      <c r="I281" s="74"/>
      <c r="J281" s="75"/>
      <c r="K281" s="15">
        <f t="shared" si="13"/>
        <v>30000</v>
      </c>
      <c r="L281" s="15">
        <f t="shared" si="13"/>
        <v>30000</v>
      </c>
    </row>
    <row r="282" spans="1:12" ht="19.5" customHeight="1">
      <c r="A282" s="70" t="s">
        <v>92</v>
      </c>
      <c r="B282" s="71"/>
      <c r="C282" s="72"/>
      <c r="D282" s="3">
        <v>977</v>
      </c>
      <c r="E282" s="2" t="s">
        <v>78</v>
      </c>
      <c r="F282" s="2" t="s">
        <v>811</v>
      </c>
      <c r="G282" s="2" t="s">
        <v>94</v>
      </c>
      <c r="H282" s="73">
        <v>30000</v>
      </c>
      <c r="I282" s="74"/>
      <c r="J282" s="75"/>
      <c r="K282" s="15">
        <v>30000</v>
      </c>
      <c r="L282" s="15">
        <v>30000</v>
      </c>
    </row>
    <row r="283" spans="1:12" ht="25.5" customHeight="1">
      <c r="A283" s="79" t="s">
        <v>601</v>
      </c>
      <c r="B283" s="80"/>
      <c r="C283" s="81"/>
      <c r="D283" s="3">
        <v>977</v>
      </c>
      <c r="E283" s="2" t="s">
        <v>78</v>
      </c>
      <c r="F283" s="2" t="s">
        <v>202</v>
      </c>
      <c r="G283" s="2" t="s">
        <v>28</v>
      </c>
      <c r="H283" s="73">
        <f>SUM(H284+H287+H290)</f>
        <v>2438473.81</v>
      </c>
      <c r="I283" s="74"/>
      <c r="J283" s="75"/>
      <c r="K283" s="15"/>
      <c r="L283" s="15"/>
    </row>
    <row r="284" spans="1:12" ht="21" customHeight="1">
      <c r="A284" s="79" t="s">
        <v>446</v>
      </c>
      <c r="B284" s="80"/>
      <c r="C284" s="81"/>
      <c r="D284" s="3">
        <v>977</v>
      </c>
      <c r="E284" s="2" t="s">
        <v>78</v>
      </c>
      <c r="F284" s="43" t="s">
        <v>961</v>
      </c>
      <c r="G284" s="2" t="s">
        <v>28</v>
      </c>
      <c r="H284" s="73">
        <f>SUM(H285)</f>
        <v>2188473.81</v>
      </c>
      <c r="I284" s="74"/>
      <c r="J284" s="75"/>
      <c r="K284" s="15"/>
      <c r="L284" s="15"/>
    </row>
    <row r="285" spans="1:12" ht="15.75" customHeight="1">
      <c r="A285" s="70" t="s">
        <v>248</v>
      </c>
      <c r="B285" s="71"/>
      <c r="C285" s="72"/>
      <c r="D285" s="3">
        <v>977</v>
      </c>
      <c r="E285" s="2" t="s">
        <v>78</v>
      </c>
      <c r="F285" s="43" t="s">
        <v>959</v>
      </c>
      <c r="G285" s="2" t="s">
        <v>93</v>
      </c>
      <c r="H285" s="73">
        <f>SUM(H286)</f>
        <v>2188473.81</v>
      </c>
      <c r="I285" s="74"/>
      <c r="J285" s="75"/>
      <c r="K285" s="15"/>
      <c r="L285" s="15"/>
    </row>
    <row r="286" spans="1:12" ht="13.5" customHeight="1">
      <c r="A286" s="70" t="s">
        <v>92</v>
      </c>
      <c r="B286" s="71"/>
      <c r="C286" s="72"/>
      <c r="D286" s="3">
        <v>977</v>
      </c>
      <c r="E286" s="2" t="s">
        <v>78</v>
      </c>
      <c r="F286" s="43" t="s">
        <v>959</v>
      </c>
      <c r="G286" s="2" t="s">
        <v>94</v>
      </c>
      <c r="H286" s="73">
        <v>2188473.81</v>
      </c>
      <c r="I286" s="74"/>
      <c r="J286" s="75"/>
      <c r="K286" s="15"/>
      <c r="L286" s="15"/>
    </row>
    <row r="287" spans="1:12" ht="20.25" customHeight="1">
      <c r="A287" s="79" t="s">
        <v>446</v>
      </c>
      <c r="B287" s="80"/>
      <c r="C287" s="81"/>
      <c r="D287" s="3">
        <v>977</v>
      </c>
      <c r="E287" s="2" t="s">
        <v>78</v>
      </c>
      <c r="F287" s="43" t="s">
        <v>960</v>
      </c>
      <c r="G287" s="2" t="s">
        <v>28</v>
      </c>
      <c r="H287" s="73">
        <f>SUM(H288)</f>
        <v>150000</v>
      </c>
      <c r="I287" s="74"/>
      <c r="J287" s="75"/>
      <c r="K287" s="15"/>
      <c r="L287" s="15"/>
    </row>
    <row r="288" spans="1:12" ht="16.5" customHeight="1">
      <c r="A288" s="70" t="s">
        <v>248</v>
      </c>
      <c r="B288" s="71"/>
      <c r="C288" s="72"/>
      <c r="D288" s="3">
        <v>977</v>
      </c>
      <c r="E288" s="2" t="s">
        <v>78</v>
      </c>
      <c r="F288" s="43" t="s">
        <v>959</v>
      </c>
      <c r="G288" s="2" t="s">
        <v>93</v>
      </c>
      <c r="H288" s="73">
        <f>SUM(H289)</f>
        <v>150000</v>
      </c>
      <c r="I288" s="74"/>
      <c r="J288" s="75"/>
      <c r="K288" s="15"/>
      <c r="L288" s="15"/>
    </row>
    <row r="289" spans="1:12" ht="18" customHeight="1">
      <c r="A289" s="70" t="s">
        <v>92</v>
      </c>
      <c r="B289" s="71"/>
      <c r="C289" s="72"/>
      <c r="D289" s="3">
        <v>977</v>
      </c>
      <c r="E289" s="2" t="s">
        <v>78</v>
      </c>
      <c r="F289" s="43" t="s">
        <v>959</v>
      </c>
      <c r="G289" s="2" t="s">
        <v>94</v>
      </c>
      <c r="H289" s="73">
        <v>150000</v>
      </c>
      <c r="I289" s="74"/>
      <c r="J289" s="75"/>
      <c r="K289" s="15"/>
      <c r="L289" s="15"/>
    </row>
    <row r="290" spans="1:12" ht="24" customHeight="1">
      <c r="A290" s="79" t="s">
        <v>953</v>
      </c>
      <c r="B290" s="80"/>
      <c r="C290" s="81"/>
      <c r="D290" s="3">
        <v>977</v>
      </c>
      <c r="E290" s="2" t="s">
        <v>78</v>
      </c>
      <c r="F290" s="2" t="s">
        <v>954</v>
      </c>
      <c r="G290" s="2" t="s">
        <v>28</v>
      </c>
      <c r="H290" s="73">
        <f>SUM(H291)</f>
        <v>100000</v>
      </c>
      <c r="I290" s="74"/>
      <c r="J290" s="75"/>
      <c r="K290" s="15"/>
      <c r="L290" s="15"/>
    </row>
    <row r="291" spans="1:12" ht="19.5" customHeight="1">
      <c r="A291" s="70" t="s">
        <v>100</v>
      </c>
      <c r="B291" s="71"/>
      <c r="C291" s="72"/>
      <c r="D291" s="3">
        <v>977</v>
      </c>
      <c r="E291" s="2" t="s">
        <v>78</v>
      </c>
      <c r="F291" s="2" t="s">
        <v>955</v>
      </c>
      <c r="G291" s="2" t="s">
        <v>93</v>
      </c>
      <c r="H291" s="73">
        <f>SUM(H292)</f>
        <v>100000</v>
      </c>
      <c r="I291" s="74"/>
      <c r="J291" s="75"/>
      <c r="K291" s="15"/>
      <c r="L291" s="15"/>
    </row>
    <row r="292" spans="1:14" ht="19.5" customHeight="1">
      <c r="A292" s="70" t="s">
        <v>92</v>
      </c>
      <c r="B292" s="71"/>
      <c r="C292" s="72"/>
      <c r="D292" s="3">
        <v>977</v>
      </c>
      <c r="E292" s="2" t="s">
        <v>78</v>
      </c>
      <c r="F292" s="2" t="s">
        <v>955</v>
      </c>
      <c r="G292" s="2" t="s">
        <v>94</v>
      </c>
      <c r="H292" s="73">
        <v>100000</v>
      </c>
      <c r="I292" s="74"/>
      <c r="J292" s="75"/>
      <c r="K292" s="15"/>
      <c r="L292" s="15"/>
      <c r="N292" s="20"/>
    </row>
    <row r="293" spans="1:12" ht="19.5" customHeight="1">
      <c r="A293" s="70" t="s">
        <v>82</v>
      </c>
      <c r="B293" s="71"/>
      <c r="C293" s="72"/>
      <c r="D293" s="3">
        <v>977</v>
      </c>
      <c r="E293" s="2" t="s">
        <v>78</v>
      </c>
      <c r="F293" s="2" t="s">
        <v>152</v>
      </c>
      <c r="G293" s="2" t="s">
        <v>28</v>
      </c>
      <c r="H293" s="73">
        <f>SUM(H294)</f>
        <v>1881708.46</v>
      </c>
      <c r="I293" s="74"/>
      <c r="J293" s="75"/>
      <c r="K293" s="15">
        <f>SUM(K294)</f>
        <v>1881708.46</v>
      </c>
      <c r="L293" s="15">
        <f>SUM(L294)</f>
        <v>1881708.46</v>
      </c>
    </row>
    <row r="294" spans="1:12" ht="19.5" customHeight="1">
      <c r="A294" s="70" t="s">
        <v>83</v>
      </c>
      <c r="B294" s="71"/>
      <c r="C294" s="72"/>
      <c r="D294" s="3">
        <v>977</v>
      </c>
      <c r="E294" s="2" t="s">
        <v>78</v>
      </c>
      <c r="F294" s="2" t="s">
        <v>153</v>
      </c>
      <c r="G294" s="2" t="s">
        <v>28</v>
      </c>
      <c r="H294" s="73">
        <f>SUM(H295)</f>
        <v>1881708.46</v>
      </c>
      <c r="I294" s="74"/>
      <c r="J294" s="75"/>
      <c r="K294" s="15">
        <f>SUM(K295)</f>
        <v>1881708.46</v>
      </c>
      <c r="L294" s="15">
        <f>SUM(L295)</f>
        <v>1881708.46</v>
      </c>
    </row>
    <row r="295" spans="1:12" ht="18" customHeight="1">
      <c r="A295" s="70" t="s">
        <v>158</v>
      </c>
      <c r="B295" s="71"/>
      <c r="C295" s="72"/>
      <c r="D295" s="3">
        <v>977</v>
      </c>
      <c r="E295" s="2" t="s">
        <v>78</v>
      </c>
      <c r="F295" s="2" t="s">
        <v>154</v>
      </c>
      <c r="G295" s="2" t="s">
        <v>28</v>
      </c>
      <c r="H295" s="73">
        <f>SUM(H296+H299+H302+H305)</f>
        <v>1881708.46</v>
      </c>
      <c r="I295" s="74"/>
      <c r="J295" s="75"/>
      <c r="K295" s="15">
        <f>SUM(K296+K299+K305)</f>
        <v>1881708.46</v>
      </c>
      <c r="L295" s="15">
        <f>SUM(L296+L299+L305)</f>
        <v>1881708.46</v>
      </c>
    </row>
    <row r="296" spans="1:12" ht="19.5" customHeight="1" hidden="1">
      <c r="A296" s="70" t="s">
        <v>446</v>
      </c>
      <c r="B296" s="71"/>
      <c r="C296" s="72"/>
      <c r="D296" s="3">
        <v>977</v>
      </c>
      <c r="E296" s="2" t="s">
        <v>78</v>
      </c>
      <c r="F296" s="2" t="s">
        <v>481</v>
      </c>
      <c r="G296" s="2" t="s">
        <v>28</v>
      </c>
      <c r="H296" s="73">
        <f>SUM(H297)</f>
        <v>0</v>
      </c>
      <c r="I296" s="74"/>
      <c r="J296" s="75"/>
      <c r="K296" s="15">
        <f>SUM(K297)</f>
        <v>0</v>
      </c>
      <c r="L296" s="15">
        <f>SUM(L297)</f>
        <v>0</v>
      </c>
    </row>
    <row r="297" spans="1:12" ht="19.5" customHeight="1" hidden="1">
      <c r="A297" s="70" t="s">
        <v>248</v>
      </c>
      <c r="B297" s="71"/>
      <c r="C297" s="72"/>
      <c r="D297" s="3">
        <v>977</v>
      </c>
      <c r="E297" s="2" t="s">
        <v>78</v>
      </c>
      <c r="F297" s="2" t="s">
        <v>480</v>
      </c>
      <c r="G297" s="2" t="s">
        <v>93</v>
      </c>
      <c r="H297" s="73">
        <f>SUM(H298)</f>
        <v>0</v>
      </c>
      <c r="I297" s="74"/>
      <c r="J297" s="75"/>
      <c r="K297" s="15">
        <f>SUM(K298)</f>
        <v>0</v>
      </c>
      <c r="L297" s="15">
        <f>SUM(L298)</f>
        <v>0</v>
      </c>
    </row>
    <row r="298" spans="1:16" ht="19.5" customHeight="1" hidden="1">
      <c r="A298" s="70" t="s">
        <v>92</v>
      </c>
      <c r="B298" s="71"/>
      <c r="C298" s="72"/>
      <c r="D298" s="3">
        <v>977</v>
      </c>
      <c r="E298" s="2" t="s">
        <v>78</v>
      </c>
      <c r="F298" s="2" t="s">
        <v>480</v>
      </c>
      <c r="G298" s="2" t="s">
        <v>94</v>
      </c>
      <c r="H298" s="73">
        <v>0</v>
      </c>
      <c r="I298" s="74"/>
      <c r="J298" s="75"/>
      <c r="K298" s="15">
        <v>0</v>
      </c>
      <c r="L298" s="15">
        <v>0</v>
      </c>
      <c r="M298" s="20"/>
      <c r="N298" s="20"/>
      <c r="O298" s="20"/>
      <c r="P298" s="20"/>
    </row>
    <row r="299" spans="1:12" ht="19.5" customHeight="1" hidden="1">
      <c r="A299" s="70" t="s">
        <v>446</v>
      </c>
      <c r="B299" s="71"/>
      <c r="C299" s="72"/>
      <c r="D299" s="3">
        <v>977</v>
      </c>
      <c r="E299" s="2" t="s">
        <v>78</v>
      </c>
      <c r="F299" s="2" t="s">
        <v>483</v>
      </c>
      <c r="G299" s="2" t="s">
        <v>28</v>
      </c>
      <c r="H299" s="73">
        <f>SUM(H300)</f>
        <v>0</v>
      </c>
      <c r="I299" s="74"/>
      <c r="J299" s="75"/>
      <c r="K299" s="15">
        <f>SUM(K300)</f>
        <v>0</v>
      </c>
      <c r="L299" s="15">
        <f>SUM(L300)</f>
        <v>0</v>
      </c>
    </row>
    <row r="300" spans="1:12" ht="19.5" customHeight="1" hidden="1">
      <c r="A300" s="70" t="s">
        <v>248</v>
      </c>
      <c r="B300" s="71"/>
      <c r="C300" s="72"/>
      <c r="D300" s="3">
        <v>977</v>
      </c>
      <c r="E300" s="2" t="s">
        <v>78</v>
      </c>
      <c r="F300" s="2" t="s">
        <v>482</v>
      </c>
      <c r="G300" s="2" t="s">
        <v>93</v>
      </c>
      <c r="H300" s="73">
        <f>SUM(H301)</f>
        <v>0</v>
      </c>
      <c r="I300" s="74"/>
      <c r="J300" s="75"/>
      <c r="K300" s="15">
        <f>SUM(K301)</f>
        <v>0</v>
      </c>
      <c r="L300" s="15">
        <f>SUM(L301)</f>
        <v>0</v>
      </c>
    </row>
    <row r="301" spans="1:15" ht="19.5" customHeight="1" hidden="1">
      <c r="A301" s="70" t="s">
        <v>92</v>
      </c>
      <c r="B301" s="71"/>
      <c r="C301" s="72"/>
      <c r="D301" s="3">
        <v>977</v>
      </c>
      <c r="E301" s="2" t="s">
        <v>78</v>
      </c>
      <c r="F301" s="2" t="s">
        <v>482</v>
      </c>
      <c r="G301" s="2" t="s">
        <v>94</v>
      </c>
      <c r="H301" s="73">
        <v>0</v>
      </c>
      <c r="I301" s="74"/>
      <c r="J301" s="75"/>
      <c r="K301" s="15">
        <v>0</v>
      </c>
      <c r="L301" s="15">
        <v>0</v>
      </c>
      <c r="M301" s="20"/>
      <c r="N301" s="20"/>
      <c r="O301" s="20"/>
    </row>
    <row r="302" spans="1:12" ht="23.25" customHeight="1" hidden="1">
      <c r="A302" s="70" t="s">
        <v>497</v>
      </c>
      <c r="B302" s="71"/>
      <c r="C302" s="72"/>
      <c r="D302" s="3">
        <v>977</v>
      </c>
      <c r="E302" s="2" t="s">
        <v>78</v>
      </c>
      <c r="F302" s="2" t="s">
        <v>499</v>
      </c>
      <c r="G302" s="2" t="s">
        <v>28</v>
      </c>
      <c r="H302" s="73">
        <f>SUM(H303)</f>
        <v>0</v>
      </c>
      <c r="I302" s="74"/>
      <c r="J302" s="75"/>
      <c r="K302" s="15"/>
      <c r="L302" s="15"/>
    </row>
    <row r="303" spans="1:12" ht="23.25" customHeight="1" hidden="1">
      <c r="A303" s="70" t="s">
        <v>248</v>
      </c>
      <c r="B303" s="71"/>
      <c r="C303" s="72"/>
      <c r="D303" s="3">
        <v>977</v>
      </c>
      <c r="E303" s="2" t="s">
        <v>78</v>
      </c>
      <c r="F303" s="2" t="s">
        <v>498</v>
      </c>
      <c r="G303" s="2" t="s">
        <v>93</v>
      </c>
      <c r="H303" s="73">
        <f>SUM(H304)</f>
        <v>0</v>
      </c>
      <c r="I303" s="74"/>
      <c r="J303" s="75"/>
      <c r="K303" s="15"/>
      <c r="L303" s="15"/>
    </row>
    <row r="304" spans="1:13" ht="21" customHeight="1" hidden="1">
      <c r="A304" s="70" t="s">
        <v>92</v>
      </c>
      <c r="B304" s="71"/>
      <c r="C304" s="72"/>
      <c r="D304" s="3">
        <v>977</v>
      </c>
      <c r="E304" s="2" t="s">
        <v>78</v>
      </c>
      <c r="F304" s="2" t="s">
        <v>498</v>
      </c>
      <c r="G304" s="2" t="s">
        <v>94</v>
      </c>
      <c r="H304" s="73">
        <v>0</v>
      </c>
      <c r="I304" s="74"/>
      <c r="J304" s="75"/>
      <c r="K304" s="15"/>
      <c r="L304" s="15"/>
      <c r="M304" s="20"/>
    </row>
    <row r="305" spans="1:12" ht="26.25" customHeight="1">
      <c r="A305" s="70" t="s">
        <v>424</v>
      </c>
      <c r="B305" s="71"/>
      <c r="C305" s="72"/>
      <c r="D305" s="3">
        <v>977</v>
      </c>
      <c r="E305" s="2" t="s">
        <v>78</v>
      </c>
      <c r="F305" s="2" t="s">
        <v>423</v>
      </c>
      <c r="G305" s="2" t="s">
        <v>28</v>
      </c>
      <c r="H305" s="73">
        <f>SUM(H306)</f>
        <v>1881708.46</v>
      </c>
      <c r="I305" s="74"/>
      <c r="J305" s="75"/>
      <c r="K305" s="15">
        <f>SUM(K306)</f>
        <v>1881708.46</v>
      </c>
      <c r="L305" s="15">
        <f>SUM(L306)</f>
        <v>1881708.46</v>
      </c>
    </row>
    <row r="306" spans="1:13" ht="14.25" customHeight="1">
      <c r="A306" s="70" t="s">
        <v>91</v>
      </c>
      <c r="B306" s="71"/>
      <c r="C306" s="72"/>
      <c r="D306" s="3">
        <v>977</v>
      </c>
      <c r="E306" s="2" t="s">
        <v>78</v>
      </c>
      <c r="F306" s="2" t="s">
        <v>163</v>
      </c>
      <c r="G306" s="2" t="s">
        <v>93</v>
      </c>
      <c r="H306" s="73">
        <f>SUM(H307)</f>
        <v>1881708.46</v>
      </c>
      <c r="I306" s="74"/>
      <c r="J306" s="75"/>
      <c r="K306" s="15">
        <f>SUM(K307)</f>
        <v>1881708.46</v>
      </c>
      <c r="L306" s="15">
        <f>SUM(L307)</f>
        <v>1881708.46</v>
      </c>
      <c r="M306" s="20"/>
    </row>
    <row r="307" spans="1:15" ht="18" customHeight="1">
      <c r="A307" s="70" t="s">
        <v>92</v>
      </c>
      <c r="B307" s="71"/>
      <c r="C307" s="72"/>
      <c r="D307" s="3">
        <v>977</v>
      </c>
      <c r="E307" s="2" t="s">
        <v>78</v>
      </c>
      <c r="F307" s="2" t="s">
        <v>163</v>
      </c>
      <c r="G307" s="2" t="s">
        <v>94</v>
      </c>
      <c r="H307" s="73">
        <v>1881708.46</v>
      </c>
      <c r="I307" s="74"/>
      <c r="J307" s="75"/>
      <c r="K307" s="15">
        <v>1881708.46</v>
      </c>
      <c r="L307" s="15">
        <v>1881708.46</v>
      </c>
      <c r="M307" s="20"/>
      <c r="N307" s="20"/>
      <c r="O307" s="20"/>
    </row>
    <row r="308" spans="1:15" ht="21.75" customHeight="1" hidden="1">
      <c r="A308" s="86" t="s">
        <v>595</v>
      </c>
      <c r="B308" s="87"/>
      <c r="C308" s="88"/>
      <c r="D308" s="3">
        <v>977</v>
      </c>
      <c r="E308" s="2" t="s">
        <v>596</v>
      </c>
      <c r="F308" s="2" t="s">
        <v>148</v>
      </c>
      <c r="G308" s="2" t="s">
        <v>28</v>
      </c>
      <c r="H308" s="73">
        <f aca="true" t="shared" si="14" ref="H308:H313">SUM(H309)</f>
        <v>0</v>
      </c>
      <c r="I308" s="74"/>
      <c r="J308" s="75"/>
      <c r="K308" s="15"/>
      <c r="L308" s="15"/>
      <c r="M308" s="20"/>
      <c r="N308" s="20"/>
      <c r="O308" s="20"/>
    </row>
    <row r="309" spans="1:15" ht="21.75" customHeight="1" hidden="1">
      <c r="A309" s="70" t="s">
        <v>82</v>
      </c>
      <c r="B309" s="71"/>
      <c r="C309" s="72"/>
      <c r="D309" s="3">
        <v>977</v>
      </c>
      <c r="E309" s="2" t="s">
        <v>596</v>
      </c>
      <c r="F309" s="2" t="s">
        <v>152</v>
      </c>
      <c r="G309" s="2" t="s">
        <v>28</v>
      </c>
      <c r="H309" s="73">
        <f t="shared" si="14"/>
        <v>0</v>
      </c>
      <c r="I309" s="74"/>
      <c r="J309" s="75"/>
      <c r="K309" s="15"/>
      <c r="L309" s="15"/>
      <c r="M309" s="20">
        <v>70000</v>
      </c>
      <c r="N309" s="20"/>
      <c r="O309" s="20"/>
    </row>
    <row r="310" spans="1:15" ht="21.75" customHeight="1" hidden="1">
      <c r="A310" s="70" t="s">
        <v>83</v>
      </c>
      <c r="B310" s="71"/>
      <c r="C310" s="72"/>
      <c r="D310" s="3">
        <v>977</v>
      </c>
      <c r="E310" s="2" t="s">
        <v>596</v>
      </c>
      <c r="F310" s="2" t="s">
        <v>153</v>
      </c>
      <c r="G310" s="2" t="s">
        <v>28</v>
      </c>
      <c r="H310" s="73">
        <f t="shared" si="14"/>
        <v>0</v>
      </c>
      <c r="I310" s="74"/>
      <c r="J310" s="75"/>
      <c r="K310" s="15"/>
      <c r="L310" s="15"/>
      <c r="M310" s="20"/>
      <c r="N310" s="20"/>
      <c r="O310" s="20"/>
    </row>
    <row r="311" spans="1:15" ht="21.75" customHeight="1" hidden="1">
      <c r="A311" s="70" t="s">
        <v>158</v>
      </c>
      <c r="B311" s="71"/>
      <c r="C311" s="72"/>
      <c r="D311" s="3">
        <v>977</v>
      </c>
      <c r="E311" s="2" t="s">
        <v>596</v>
      </c>
      <c r="F311" s="2" t="s">
        <v>154</v>
      </c>
      <c r="G311" s="2" t="s">
        <v>28</v>
      </c>
      <c r="H311" s="73">
        <f t="shared" si="14"/>
        <v>0</v>
      </c>
      <c r="I311" s="74"/>
      <c r="J311" s="75"/>
      <c r="K311" s="15"/>
      <c r="L311" s="15"/>
      <c r="M311" s="20"/>
      <c r="N311" s="20"/>
      <c r="O311" s="20"/>
    </row>
    <row r="312" spans="1:15" ht="21.75" customHeight="1" hidden="1">
      <c r="A312" s="183" t="s">
        <v>72</v>
      </c>
      <c r="B312" s="184"/>
      <c r="C312" s="185"/>
      <c r="D312" s="3">
        <v>977</v>
      </c>
      <c r="E312" s="2" t="s">
        <v>596</v>
      </c>
      <c r="F312" s="2" t="s">
        <v>597</v>
      </c>
      <c r="G312" s="2" t="s">
        <v>28</v>
      </c>
      <c r="H312" s="73">
        <f t="shared" si="14"/>
        <v>0</v>
      </c>
      <c r="I312" s="74"/>
      <c r="J312" s="75"/>
      <c r="K312" s="15"/>
      <c r="L312" s="15"/>
      <c r="M312" s="20"/>
      <c r="N312" s="20"/>
      <c r="O312" s="20"/>
    </row>
    <row r="313" spans="1:15" ht="21.75" customHeight="1" hidden="1">
      <c r="A313" s="70" t="s">
        <v>248</v>
      </c>
      <c r="B313" s="71"/>
      <c r="C313" s="72"/>
      <c r="D313" s="3">
        <v>977</v>
      </c>
      <c r="E313" s="2" t="s">
        <v>596</v>
      </c>
      <c r="F313" s="2" t="s">
        <v>220</v>
      </c>
      <c r="G313" s="2" t="s">
        <v>93</v>
      </c>
      <c r="H313" s="73">
        <f t="shared" si="14"/>
        <v>0</v>
      </c>
      <c r="I313" s="74"/>
      <c r="J313" s="75"/>
      <c r="K313" s="15"/>
      <c r="L313" s="15"/>
      <c r="M313" s="20"/>
      <c r="N313" s="20"/>
      <c r="O313" s="20"/>
    </row>
    <row r="314" spans="1:15" ht="8.25" customHeight="1" hidden="1">
      <c r="A314" s="70" t="s">
        <v>92</v>
      </c>
      <c r="B314" s="71"/>
      <c r="C314" s="72"/>
      <c r="D314" s="3">
        <v>977</v>
      </c>
      <c r="E314" s="2" t="s">
        <v>596</v>
      </c>
      <c r="F314" s="2" t="s">
        <v>220</v>
      </c>
      <c r="G314" s="2" t="s">
        <v>94</v>
      </c>
      <c r="H314" s="73">
        <v>0</v>
      </c>
      <c r="I314" s="74"/>
      <c r="J314" s="75"/>
      <c r="K314" s="15"/>
      <c r="L314" s="15"/>
      <c r="M314" s="20"/>
      <c r="N314" s="20"/>
      <c r="O314" s="20"/>
    </row>
    <row r="315" spans="1:13" ht="15.75" customHeight="1">
      <c r="A315" s="86" t="s">
        <v>490</v>
      </c>
      <c r="B315" s="87"/>
      <c r="C315" s="88"/>
      <c r="D315" s="3">
        <v>977</v>
      </c>
      <c r="E315" s="2" t="s">
        <v>489</v>
      </c>
      <c r="F315" s="2" t="s">
        <v>148</v>
      </c>
      <c r="G315" s="2" t="s">
        <v>28</v>
      </c>
      <c r="H315" s="73">
        <f>SUM(H316)</f>
        <v>5898933.140000001</v>
      </c>
      <c r="I315" s="74"/>
      <c r="J315" s="75"/>
      <c r="K315" s="15">
        <f>SUM(K316)</f>
        <v>1000000</v>
      </c>
      <c r="L315" s="15">
        <f>SUM(L316)</f>
        <v>1000000</v>
      </c>
      <c r="M315" s="20"/>
    </row>
    <row r="316" spans="1:12" ht="20.25" customHeight="1">
      <c r="A316" s="79" t="s">
        <v>915</v>
      </c>
      <c r="B316" s="80"/>
      <c r="C316" s="81"/>
      <c r="D316" s="3">
        <v>977</v>
      </c>
      <c r="E316" s="2" t="s">
        <v>489</v>
      </c>
      <c r="F316" s="2" t="s">
        <v>164</v>
      </c>
      <c r="G316" s="2" t="s">
        <v>28</v>
      </c>
      <c r="H316" s="73">
        <f>SUM(H317+H322+H325+H328)</f>
        <v>5898933.140000001</v>
      </c>
      <c r="I316" s="74"/>
      <c r="J316" s="75"/>
      <c r="K316" s="15">
        <f>SUM(K317+K322+K325)</f>
        <v>1000000</v>
      </c>
      <c r="L316" s="15">
        <f>SUM(L317+L322+L325)</f>
        <v>1000000</v>
      </c>
    </row>
    <row r="317" spans="1:12" ht="0.75" customHeight="1" hidden="1">
      <c r="A317" s="70" t="s">
        <v>917</v>
      </c>
      <c r="B317" s="71"/>
      <c r="C317" s="72"/>
      <c r="D317" s="3">
        <v>977</v>
      </c>
      <c r="E317" s="2" t="s">
        <v>489</v>
      </c>
      <c r="F317" s="2" t="s">
        <v>501</v>
      </c>
      <c r="G317" s="2" t="s">
        <v>28</v>
      </c>
      <c r="H317" s="73">
        <f>SUM(H318+H320)</f>
        <v>0</v>
      </c>
      <c r="I317" s="74"/>
      <c r="J317" s="75"/>
      <c r="K317" s="15">
        <f>SUM(K320)</f>
        <v>0</v>
      </c>
      <c r="L317" s="15">
        <f>SUM(L320)</f>
        <v>0</v>
      </c>
    </row>
    <row r="318" spans="1:12" ht="17.25" customHeight="1" hidden="1">
      <c r="A318" s="70" t="s">
        <v>91</v>
      </c>
      <c r="B318" s="71"/>
      <c r="C318" s="72"/>
      <c r="D318" s="3">
        <v>977</v>
      </c>
      <c r="E318" s="2" t="s">
        <v>489</v>
      </c>
      <c r="F318" s="2" t="s">
        <v>502</v>
      </c>
      <c r="G318" s="2" t="s">
        <v>93</v>
      </c>
      <c r="H318" s="73">
        <f>SUM(H319)</f>
        <v>0</v>
      </c>
      <c r="I318" s="74"/>
      <c r="J318" s="75"/>
      <c r="K318" s="15"/>
      <c r="L318" s="15"/>
    </row>
    <row r="319" spans="1:13" ht="21" customHeight="1" hidden="1">
      <c r="A319" s="70" t="s">
        <v>92</v>
      </c>
      <c r="B319" s="71"/>
      <c r="C319" s="72"/>
      <c r="D319" s="3">
        <v>977</v>
      </c>
      <c r="E319" s="2" t="s">
        <v>489</v>
      </c>
      <c r="F319" s="2" t="s">
        <v>502</v>
      </c>
      <c r="G319" s="2" t="s">
        <v>94</v>
      </c>
      <c r="H319" s="73">
        <v>0</v>
      </c>
      <c r="I319" s="74"/>
      <c r="J319" s="75"/>
      <c r="K319" s="15"/>
      <c r="L319" s="15"/>
      <c r="M319" s="35"/>
    </row>
    <row r="320" spans="1:13" ht="18" customHeight="1" hidden="1">
      <c r="A320" s="70" t="s">
        <v>128</v>
      </c>
      <c r="B320" s="71"/>
      <c r="C320" s="72"/>
      <c r="D320" s="3">
        <v>977</v>
      </c>
      <c r="E320" s="2" t="s">
        <v>489</v>
      </c>
      <c r="F320" s="2" t="s">
        <v>502</v>
      </c>
      <c r="G320" s="2" t="s">
        <v>103</v>
      </c>
      <c r="H320" s="73">
        <f>SUM(H321)</f>
        <v>0</v>
      </c>
      <c r="I320" s="74"/>
      <c r="J320" s="75"/>
      <c r="K320" s="15">
        <f>SUM(K321)</f>
        <v>0</v>
      </c>
      <c r="L320" s="15">
        <f>SUM(L321)</f>
        <v>0</v>
      </c>
      <c r="M320" s="35"/>
    </row>
    <row r="321" spans="1:13" ht="21.75" customHeight="1" hidden="1">
      <c r="A321" s="70" t="s">
        <v>491</v>
      </c>
      <c r="B321" s="71"/>
      <c r="C321" s="72"/>
      <c r="D321" s="3">
        <v>977</v>
      </c>
      <c r="E321" s="2" t="s">
        <v>489</v>
      </c>
      <c r="F321" s="2" t="s">
        <v>502</v>
      </c>
      <c r="G321" s="2" t="s">
        <v>130</v>
      </c>
      <c r="H321" s="73">
        <v>0</v>
      </c>
      <c r="I321" s="74"/>
      <c r="J321" s="75"/>
      <c r="K321" s="15">
        <v>0</v>
      </c>
      <c r="L321" s="15">
        <v>0</v>
      </c>
      <c r="M321" s="35"/>
    </row>
    <row r="322" spans="1:13" ht="21.75" customHeight="1">
      <c r="A322" s="166" t="s">
        <v>608</v>
      </c>
      <c r="B322" s="167"/>
      <c r="C322" s="168"/>
      <c r="D322" s="3">
        <v>977</v>
      </c>
      <c r="E322" s="2" t="s">
        <v>489</v>
      </c>
      <c r="F322" s="23" t="s">
        <v>918</v>
      </c>
      <c r="G322" s="2" t="s">
        <v>28</v>
      </c>
      <c r="H322" s="73">
        <f>SUM(H323)</f>
        <v>3898933.14</v>
      </c>
      <c r="I322" s="74"/>
      <c r="J322" s="75"/>
      <c r="K322" s="15"/>
      <c r="L322" s="15"/>
      <c r="M322" s="35"/>
    </row>
    <row r="323" spans="1:13" ht="17.25" customHeight="1">
      <c r="A323" s="70" t="s">
        <v>128</v>
      </c>
      <c r="B323" s="71"/>
      <c r="C323" s="72"/>
      <c r="D323" s="3">
        <v>977</v>
      </c>
      <c r="E323" s="2" t="s">
        <v>489</v>
      </c>
      <c r="F323" s="23" t="s">
        <v>918</v>
      </c>
      <c r="G323" s="2" t="s">
        <v>103</v>
      </c>
      <c r="H323" s="73">
        <f>SUM(H324)</f>
        <v>3898933.14</v>
      </c>
      <c r="I323" s="74"/>
      <c r="J323" s="75"/>
      <c r="K323" s="15"/>
      <c r="L323" s="15"/>
      <c r="M323" s="35"/>
    </row>
    <row r="324" spans="1:13" ht="21.75" customHeight="1">
      <c r="A324" s="70" t="s">
        <v>491</v>
      </c>
      <c r="B324" s="71"/>
      <c r="C324" s="72"/>
      <c r="D324" s="3">
        <v>977</v>
      </c>
      <c r="E324" s="2" t="s">
        <v>489</v>
      </c>
      <c r="F324" s="23" t="s">
        <v>918</v>
      </c>
      <c r="G324" s="2" t="s">
        <v>130</v>
      </c>
      <c r="H324" s="73">
        <v>3898933.14</v>
      </c>
      <c r="I324" s="74"/>
      <c r="J324" s="75"/>
      <c r="K324" s="15">
        <v>0</v>
      </c>
      <c r="L324" s="15">
        <v>0</v>
      </c>
      <c r="M324" s="35"/>
    </row>
    <row r="325" spans="1:13" ht="21.75" customHeight="1">
      <c r="A325" s="166" t="s">
        <v>919</v>
      </c>
      <c r="B325" s="167"/>
      <c r="C325" s="168"/>
      <c r="D325" s="3">
        <v>977</v>
      </c>
      <c r="E325" s="2" t="s">
        <v>489</v>
      </c>
      <c r="F325" s="23" t="s">
        <v>918</v>
      </c>
      <c r="G325" s="2" t="s">
        <v>28</v>
      </c>
      <c r="H325" s="73">
        <f>SUM(H326)</f>
        <v>1000000</v>
      </c>
      <c r="I325" s="74"/>
      <c r="J325" s="75"/>
      <c r="K325" s="15">
        <f>SUM(K326)</f>
        <v>1000000</v>
      </c>
      <c r="L325" s="15">
        <f>SUM(L326)</f>
        <v>1000000</v>
      </c>
      <c r="M325" s="35"/>
    </row>
    <row r="326" spans="1:13" ht="17.25" customHeight="1">
      <c r="A326" s="70" t="s">
        <v>128</v>
      </c>
      <c r="B326" s="71"/>
      <c r="C326" s="72"/>
      <c r="D326" s="3">
        <v>977</v>
      </c>
      <c r="E326" s="2" t="s">
        <v>489</v>
      </c>
      <c r="F326" s="23" t="s">
        <v>918</v>
      </c>
      <c r="G326" s="2" t="s">
        <v>103</v>
      </c>
      <c r="H326" s="73">
        <f>SUM(H327)</f>
        <v>1000000</v>
      </c>
      <c r="I326" s="74"/>
      <c r="J326" s="75"/>
      <c r="K326" s="15">
        <f>SUM(K327)</f>
        <v>1000000</v>
      </c>
      <c r="L326" s="15">
        <f>SUM(L327)</f>
        <v>1000000</v>
      </c>
      <c r="M326" s="35"/>
    </row>
    <row r="327" spans="1:13" ht="21.75" customHeight="1">
      <c r="A327" s="70" t="s">
        <v>491</v>
      </c>
      <c r="B327" s="71"/>
      <c r="C327" s="72"/>
      <c r="D327" s="3">
        <v>977</v>
      </c>
      <c r="E327" s="2" t="s">
        <v>489</v>
      </c>
      <c r="F327" s="23" t="s">
        <v>918</v>
      </c>
      <c r="G327" s="2" t="s">
        <v>130</v>
      </c>
      <c r="H327" s="73">
        <v>1000000</v>
      </c>
      <c r="I327" s="74"/>
      <c r="J327" s="75"/>
      <c r="K327" s="15">
        <v>1000000</v>
      </c>
      <c r="L327" s="15">
        <v>1000000</v>
      </c>
      <c r="M327" s="35"/>
    </row>
    <row r="328" spans="1:13" ht="15.75" customHeight="1">
      <c r="A328" s="79" t="s">
        <v>997</v>
      </c>
      <c r="B328" s="80"/>
      <c r="C328" s="81"/>
      <c r="D328" s="3">
        <v>977</v>
      </c>
      <c r="E328" s="2" t="s">
        <v>489</v>
      </c>
      <c r="F328" s="23" t="s">
        <v>998</v>
      </c>
      <c r="G328" s="2" t="s">
        <v>28</v>
      </c>
      <c r="H328" s="73">
        <f>SUM(H329)</f>
        <v>1000000</v>
      </c>
      <c r="I328" s="74"/>
      <c r="J328" s="75"/>
      <c r="K328" s="15"/>
      <c r="L328" s="15"/>
      <c r="M328" s="35"/>
    </row>
    <row r="329" spans="1:13" ht="15" customHeight="1">
      <c r="A329" s="70" t="s">
        <v>248</v>
      </c>
      <c r="B329" s="71"/>
      <c r="C329" s="72"/>
      <c r="D329" s="3">
        <v>977</v>
      </c>
      <c r="E329" s="2" t="s">
        <v>489</v>
      </c>
      <c r="F329" s="23" t="s">
        <v>999</v>
      </c>
      <c r="G329" s="2" t="s">
        <v>93</v>
      </c>
      <c r="H329" s="73">
        <f>SUM(H330)</f>
        <v>1000000</v>
      </c>
      <c r="I329" s="74"/>
      <c r="J329" s="75"/>
      <c r="K329" s="15"/>
      <c r="L329" s="15"/>
      <c r="M329" s="35"/>
    </row>
    <row r="330" spans="1:14" ht="15" customHeight="1">
      <c r="A330" s="70" t="s">
        <v>92</v>
      </c>
      <c r="B330" s="71"/>
      <c r="C330" s="72"/>
      <c r="D330" s="3">
        <v>977</v>
      </c>
      <c r="E330" s="2" t="s">
        <v>489</v>
      </c>
      <c r="F330" s="23" t="s">
        <v>999</v>
      </c>
      <c r="G330" s="2" t="s">
        <v>94</v>
      </c>
      <c r="H330" s="73">
        <v>1000000</v>
      </c>
      <c r="I330" s="74"/>
      <c r="J330" s="75"/>
      <c r="K330" s="15"/>
      <c r="L330" s="15"/>
      <c r="M330" s="35"/>
      <c r="N330" s="20"/>
    </row>
    <row r="331" spans="1:12" ht="12.75" customHeight="1">
      <c r="A331" s="79" t="s">
        <v>74</v>
      </c>
      <c r="B331" s="80"/>
      <c r="C331" s="81"/>
      <c r="D331" s="3">
        <v>977</v>
      </c>
      <c r="E331" s="2" t="s">
        <v>73</v>
      </c>
      <c r="F331" s="2" t="s">
        <v>148</v>
      </c>
      <c r="G331" s="2" t="s">
        <v>28</v>
      </c>
      <c r="H331" s="73">
        <f>SUM(H332,H366,H373)</f>
        <v>83197078.52</v>
      </c>
      <c r="I331" s="74"/>
      <c r="J331" s="75"/>
      <c r="K331" s="15">
        <f>SUM(K332)</f>
        <v>27745000</v>
      </c>
      <c r="L331" s="15">
        <f>SUM(L332)</f>
        <v>19512000</v>
      </c>
    </row>
    <row r="332" spans="1:12" ht="24" customHeight="1">
      <c r="A332" s="79" t="s">
        <v>915</v>
      </c>
      <c r="B332" s="80"/>
      <c r="C332" s="81"/>
      <c r="D332" s="3">
        <v>977</v>
      </c>
      <c r="E332" s="2" t="s">
        <v>73</v>
      </c>
      <c r="F332" s="2" t="s">
        <v>164</v>
      </c>
      <c r="G332" s="2" t="s">
        <v>28</v>
      </c>
      <c r="H332" s="73">
        <f>SUM(H333,H336,H351,H354,I357,H360,H363,H339,H342)</f>
        <v>83197078.52</v>
      </c>
      <c r="I332" s="74"/>
      <c r="J332" s="75"/>
      <c r="K332" s="15">
        <f>SUM(K333+K336+K339+K342+K351+K360+K363)</f>
        <v>27745000</v>
      </c>
      <c r="L332" s="15">
        <f>SUM(L333+L336+L339+L342+L351+L360+L363)</f>
        <v>19512000</v>
      </c>
    </row>
    <row r="333" spans="1:12" ht="15" customHeight="1">
      <c r="A333" s="70" t="s">
        <v>250</v>
      </c>
      <c r="B333" s="71"/>
      <c r="C333" s="72"/>
      <c r="D333" s="3">
        <v>977</v>
      </c>
      <c r="E333" s="2" t="s">
        <v>73</v>
      </c>
      <c r="F333" s="2" t="s">
        <v>924</v>
      </c>
      <c r="G333" s="2" t="s">
        <v>28</v>
      </c>
      <c r="H333" s="73">
        <f>SUM(H334)</f>
        <v>8145078.52</v>
      </c>
      <c r="I333" s="74"/>
      <c r="J333" s="75"/>
      <c r="K333" s="15">
        <f>SUM(K334)</f>
        <v>8400000</v>
      </c>
      <c r="L333" s="15">
        <f>SUM(L334)</f>
        <v>8400000</v>
      </c>
    </row>
    <row r="334" spans="1:12" ht="15" customHeight="1">
      <c r="A334" s="70" t="s">
        <v>91</v>
      </c>
      <c r="B334" s="71"/>
      <c r="C334" s="72"/>
      <c r="D334" s="3">
        <v>977</v>
      </c>
      <c r="E334" s="2" t="s">
        <v>73</v>
      </c>
      <c r="F334" s="2" t="s">
        <v>280</v>
      </c>
      <c r="G334" s="2" t="s">
        <v>93</v>
      </c>
      <c r="H334" s="73">
        <f>SUM(H335)</f>
        <v>8145078.52</v>
      </c>
      <c r="I334" s="74"/>
      <c r="J334" s="75"/>
      <c r="K334" s="15">
        <f>SUM(K335)</f>
        <v>8400000</v>
      </c>
      <c r="L334" s="15">
        <f>SUM(L335)</f>
        <v>8400000</v>
      </c>
    </row>
    <row r="335" spans="1:14" ht="22.5" customHeight="1">
      <c r="A335" s="70" t="s">
        <v>92</v>
      </c>
      <c r="B335" s="71"/>
      <c r="C335" s="72"/>
      <c r="D335" s="3">
        <v>977</v>
      </c>
      <c r="E335" s="2" t="s">
        <v>73</v>
      </c>
      <c r="F335" s="2" t="s">
        <v>280</v>
      </c>
      <c r="G335" s="2" t="s">
        <v>94</v>
      </c>
      <c r="H335" s="73">
        <v>8145078.52</v>
      </c>
      <c r="I335" s="74"/>
      <c r="J335" s="75"/>
      <c r="K335" s="15">
        <v>8400000</v>
      </c>
      <c r="L335" s="17">
        <v>8400000</v>
      </c>
      <c r="M335" s="20"/>
      <c r="N335" s="20"/>
    </row>
    <row r="336" spans="1:12" ht="18" customHeight="1">
      <c r="A336" s="70" t="s">
        <v>214</v>
      </c>
      <c r="B336" s="71"/>
      <c r="C336" s="72"/>
      <c r="D336" s="3">
        <v>977</v>
      </c>
      <c r="E336" s="2" t="s">
        <v>73</v>
      </c>
      <c r="F336" s="2" t="s">
        <v>925</v>
      </c>
      <c r="G336" s="2" t="s">
        <v>28</v>
      </c>
      <c r="H336" s="73">
        <f>SUM(H337)</f>
        <v>1500000</v>
      </c>
      <c r="I336" s="74"/>
      <c r="J336" s="75"/>
      <c r="K336" s="15">
        <f>SUM(K337)</f>
        <v>1500000</v>
      </c>
      <c r="L336" s="15">
        <f>SUM(L337)</f>
        <v>1500000</v>
      </c>
    </row>
    <row r="337" spans="1:12" ht="18" customHeight="1">
      <c r="A337" s="70" t="s">
        <v>91</v>
      </c>
      <c r="B337" s="71"/>
      <c r="C337" s="72"/>
      <c r="D337" s="3">
        <v>977</v>
      </c>
      <c r="E337" s="2" t="s">
        <v>73</v>
      </c>
      <c r="F337" s="2" t="s">
        <v>282</v>
      </c>
      <c r="G337" s="2" t="s">
        <v>93</v>
      </c>
      <c r="H337" s="73">
        <f>SUM(H338)</f>
        <v>1500000</v>
      </c>
      <c r="I337" s="74"/>
      <c r="J337" s="75"/>
      <c r="K337" s="15">
        <f>SUM(K338)</f>
        <v>1500000</v>
      </c>
      <c r="L337" s="15">
        <f>SUM(L338)</f>
        <v>1500000</v>
      </c>
    </row>
    <row r="338" spans="1:13" ht="19.5" customHeight="1">
      <c r="A338" s="70" t="s">
        <v>92</v>
      </c>
      <c r="B338" s="71"/>
      <c r="C338" s="72"/>
      <c r="D338" s="3">
        <v>977</v>
      </c>
      <c r="E338" s="2" t="s">
        <v>73</v>
      </c>
      <c r="F338" s="2" t="s">
        <v>282</v>
      </c>
      <c r="G338" s="2" t="s">
        <v>94</v>
      </c>
      <c r="H338" s="73">
        <v>1500000</v>
      </c>
      <c r="I338" s="74"/>
      <c r="J338" s="75"/>
      <c r="K338" s="15">
        <v>1500000</v>
      </c>
      <c r="L338" s="15">
        <v>1500000</v>
      </c>
      <c r="M338" s="20"/>
    </row>
    <row r="339" spans="1:12" ht="22.5" customHeight="1">
      <c r="A339" s="70" t="s">
        <v>343</v>
      </c>
      <c r="B339" s="71"/>
      <c r="C339" s="72"/>
      <c r="D339" s="3">
        <v>977</v>
      </c>
      <c r="E339" s="2" t="s">
        <v>73</v>
      </c>
      <c r="F339" s="2" t="s">
        <v>945</v>
      </c>
      <c r="G339" s="2" t="s">
        <v>28</v>
      </c>
      <c r="H339" s="73">
        <f>SUM(H340)</f>
        <v>4950000</v>
      </c>
      <c r="I339" s="74"/>
      <c r="J339" s="75"/>
      <c r="K339" s="15">
        <f>SUM(K340)</f>
        <v>9000000</v>
      </c>
      <c r="L339" s="15">
        <f>SUM(L340)</f>
        <v>0</v>
      </c>
    </row>
    <row r="340" spans="1:12" ht="16.5" customHeight="1">
      <c r="A340" s="70" t="s">
        <v>100</v>
      </c>
      <c r="B340" s="71"/>
      <c r="C340" s="72"/>
      <c r="D340" s="3">
        <v>977</v>
      </c>
      <c r="E340" s="2" t="s">
        <v>73</v>
      </c>
      <c r="F340" s="2" t="s">
        <v>926</v>
      </c>
      <c r="G340" s="2" t="s">
        <v>93</v>
      </c>
      <c r="H340" s="73">
        <f>SUM(H341)</f>
        <v>4950000</v>
      </c>
      <c r="I340" s="74"/>
      <c r="J340" s="75"/>
      <c r="K340" s="15">
        <f>SUM(K341)</f>
        <v>9000000</v>
      </c>
      <c r="L340" s="15">
        <f>SUM(L341)</f>
        <v>0</v>
      </c>
    </row>
    <row r="341" spans="1:13" ht="18" customHeight="1">
      <c r="A341" s="70" t="s">
        <v>92</v>
      </c>
      <c r="B341" s="71"/>
      <c r="C341" s="72"/>
      <c r="D341" s="3">
        <v>977</v>
      </c>
      <c r="E341" s="2" t="s">
        <v>73</v>
      </c>
      <c r="F341" s="2" t="s">
        <v>926</v>
      </c>
      <c r="G341" s="2" t="s">
        <v>94</v>
      </c>
      <c r="H341" s="73">
        <v>4950000</v>
      </c>
      <c r="I341" s="74"/>
      <c r="J341" s="75"/>
      <c r="K341" s="15">
        <v>9000000</v>
      </c>
      <c r="L341" s="15">
        <v>0</v>
      </c>
      <c r="M341" s="20"/>
    </row>
    <row r="342" spans="1:12" ht="15.75" customHeight="1">
      <c r="A342" s="70" t="s">
        <v>344</v>
      </c>
      <c r="B342" s="71"/>
      <c r="C342" s="72"/>
      <c r="D342" s="3">
        <v>977</v>
      </c>
      <c r="E342" s="2" t="s">
        <v>73</v>
      </c>
      <c r="F342" s="2" t="s">
        <v>927</v>
      </c>
      <c r="G342" s="2" t="s">
        <v>28</v>
      </c>
      <c r="H342" s="73">
        <f>SUM(H343)</f>
        <v>50000</v>
      </c>
      <c r="I342" s="74"/>
      <c r="J342" s="75"/>
      <c r="K342" s="15">
        <f>SUM(K343)</f>
        <v>90909.09</v>
      </c>
      <c r="L342" s="15">
        <v>0</v>
      </c>
    </row>
    <row r="343" spans="1:12" ht="18" customHeight="1">
      <c r="A343" s="70" t="s">
        <v>100</v>
      </c>
      <c r="B343" s="71"/>
      <c r="C343" s="72"/>
      <c r="D343" s="3">
        <v>977</v>
      </c>
      <c r="E343" s="2" t="s">
        <v>73</v>
      </c>
      <c r="F343" s="2" t="s">
        <v>926</v>
      </c>
      <c r="G343" s="2" t="s">
        <v>93</v>
      </c>
      <c r="H343" s="73">
        <f>SUM(H344)</f>
        <v>50000</v>
      </c>
      <c r="I343" s="74"/>
      <c r="J343" s="75"/>
      <c r="K343" s="15">
        <f>SUM(K344)</f>
        <v>90909.09</v>
      </c>
      <c r="L343" s="15">
        <v>0</v>
      </c>
    </row>
    <row r="344" spans="1:13" ht="14.25" customHeight="1">
      <c r="A344" s="70" t="s">
        <v>92</v>
      </c>
      <c r="B344" s="71"/>
      <c r="C344" s="72"/>
      <c r="D344" s="3">
        <v>977</v>
      </c>
      <c r="E344" s="2" t="s">
        <v>73</v>
      </c>
      <c r="F344" s="2" t="s">
        <v>926</v>
      </c>
      <c r="G344" s="2" t="s">
        <v>94</v>
      </c>
      <c r="H344" s="73">
        <v>50000</v>
      </c>
      <c r="I344" s="74"/>
      <c r="J344" s="75"/>
      <c r="K344" s="15">
        <v>90909.09</v>
      </c>
      <c r="L344" s="15">
        <v>0</v>
      </c>
      <c r="M344" s="20">
        <v>50505.05</v>
      </c>
    </row>
    <row r="345" spans="1:12" ht="16.5" customHeight="1" hidden="1">
      <c r="A345" s="70" t="s">
        <v>548</v>
      </c>
      <c r="B345" s="71"/>
      <c r="C345" s="72"/>
      <c r="D345" s="3">
        <v>977</v>
      </c>
      <c r="E345" s="2" t="s">
        <v>73</v>
      </c>
      <c r="F345" s="2" t="s">
        <v>549</v>
      </c>
      <c r="G345" s="2" t="s">
        <v>28</v>
      </c>
      <c r="H345" s="73">
        <f>SUM(H346)</f>
        <v>0</v>
      </c>
      <c r="I345" s="74"/>
      <c r="J345" s="75"/>
      <c r="K345" s="15"/>
      <c r="L345" s="15"/>
    </row>
    <row r="346" spans="1:13" ht="19.5" customHeight="1" hidden="1">
      <c r="A346" s="70" t="s">
        <v>248</v>
      </c>
      <c r="B346" s="71"/>
      <c r="C346" s="72"/>
      <c r="D346" s="3">
        <v>977</v>
      </c>
      <c r="E346" s="2" t="s">
        <v>73</v>
      </c>
      <c r="F346" s="2" t="s">
        <v>550</v>
      </c>
      <c r="G346" s="2" t="s">
        <v>93</v>
      </c>
      <c r="H346" s="73">
        <f>SUM(H347)</f>
        <v>0</v>
      </c>
      <c r="I346" s="74"/>
      <c r="J346" s="75"/>
      <c r="K346" s="15"/>
      <c r="L346" s="15"/>
      <c r="M346" s="20"/>
    </row>
    <row r="347" spans="1:13" ht="18.75" customHeight="1" hidden="1">
      <c r="A347" s="70" t="s">
        <v>92</v>
      </c>
      <c r="B347" s="71"/>
      <c r="C347" s="72"/>
      <c r="D347" s="3">
        <v>977</v>
      </c>
      <c r="E347" s="2" t="s">
        <v>73</v>
      </c>
      <c r="F347" s="2" t="s">
        <v>550</v>
      </c>
      <c r="G347" s="2" t="s">
        <v>94</v>
      </c>
      <c r="H347" s="73">
        <v>0</v>
      </c>
      <c r="I347" s="74"/>
      <c r="J347" s="75"/>
      <c r="K347" s="15"/>
      <c r="L347" s="15"/>
      <c r="M347" s="20"/>
    </row>
    <row r="348" spans="1:13" ht="18.75" customHeight="1" hidden="1">
      <c r="A348" s="70" t="s">
        <v>548</v>
      </c>
      <c r="B348" s="71"/>
      <c r="C348" s="72"/>
      <c r="D348" s="3">
        <v>977</v>
      </c>
      <c r="E348" s="2" t="s">
        <v>73</v>
      </c>
      <c r="F348" s="2" t="s">
        <v>551</v>
      </c>
      <c r="G348" s="2" t="s">
        <v>28</v>
      </c>
      <c r="H348" s="73">
        <f>SUM(H349)</f>
        <v>0</v>
      </c>
      <c r="I348" s="74"/>
      <c r="J348" s="75"/>
      <c r="K348" s="15"/>
      <c r="L348" s="15"/>
      <c r="M348" s="20"/>
    </row>
    <row r="349" spans="1:13" ht="19.5" customHeight="1" hidden="1">
      <c r="A349" s="70" t="s">
        <v>248</v>
      </c>
      <c r="B349" s="71"/>
      <c r="C349" s="72"/>
      <c r="D349" s="3">
        <v>977</v>
      </c>
      <c r="E349" s="2" t="s">
        <v>73</v>
      </c>
      <c r="F349" s="2" t="s">
        <v>552</v>
      </c>
      <c r="G349" s="2" t="s">
        <v>93</v>
      </c>
      <c r="H349" s="73">
        <f>SUM(H350)</f>
        <v>0</v>
      </c>
      <c r="I349" s="74"/>
      <c r="J349" s="75"/>
      <c r="K349" s="15"/>
      <c r="L349" s="15"/>
      <c r="M349" s="20"/>
    </row>
    <row r="350" spans="1:13" ht="21" customHeight="1" hidden="1">
      <c r="A350" s="70" t="s">
        <v>92</v>
      </c>
      <c r="B350" s="71"/>
      <c r="C350" s="72"/>
      <c r="D350" s="3">
        <v>977</v>
      </c>
      <c r="E350" s="2" t="s">
        <v>73</v>
      </c>
      <c r="F350" s="2" t="s">
        <v>552</v>
      </c>
      <c r="G350" s="2" t="s">
        <v>94</v>
      </c>
      <c r="H350" s="73">
        <v>0</v>
      </c>
      <c r="I350" s="74"/>
      <c r="J350" s="75"/>
      <c r="K350" s="15"/>
      <c r="L350" s="15"/>
      <c r="M350" s="20"/>
    </row>
    <row r="351" spans="1:14" ht="22.5" customHeight="1">
      <c r="A351" s="79" t="s">
        <v>277</v>
      </c>
      <c r="B351" s="80"/>
      <c r="C351" s="81"/>
      <c r="D351" s="3">
        <v>977</v>
      </c>
      <c r="E351" s="2" t="s">
        <v>73</v>
      </c>
      <c r="F351" s="2" t="s">
        <v>281</v>
      </c>
      <c r="G351" s="2" t="s">
        <v>28</v>
      </c>
      <c r="H351" s="73">
        <f>SUM(H352)</f>
        <v>14996969.7</v>
      </c>
      <c r="I351" s="74"/>
      <c r="J351" s="75"/>
      <c r="K351" s="15">
        <f>SUM(K352)</f>
        <v>6745000</v>
      </c>
      <c r="L351" s="15">
        <f>SUM(L352)</f>
        <v>6745000</v>
      </c>
      <c r="M351" s="20"/>
      <c r="N351" s="20"/>
    </row>
    <row r="352" spans="1:14" ht="15.75" customHeight="1">
      <c r="A352" s="70" t="s">
        <v>100</v>
      </c>
      <c r="B352" s="71"/>
      <c r="C352" s="72"/>
      <c r="D352" s="3">
        <v>977</v>
      </c>
      <c r="E352" s="2" t="s">
        <v>73</v>
      </c>
      <c r="F352" s="2" t="s">
        <v>281</v>
      </c>
      <c r="G352" s="2" t="s">
        <v>93</v>
      </c>
      <c r="H352" s="73">
        <f>SUM(H353)</f>
        <v>14996969.7</v>
      </c>
      <c r="I352" s="74"/>
      <c r="J352" s="75"/>
      <c r="K352" s="15">
        <f>SUM(K353)</f>
        <v>6745000</v>
      </c>
      <c r="L352" s="15">
        <f>SUM(L353)</f>
        <v>6745000</v>
      </c>
      <c r="N352" s="20"/>
    </row>
    <row r="353" spans="1:14" ht="19.5" customHeight="1">
      <c r="A353" s="70" t="s">
        <v>92</v>
      </c>
      <c r="B353" s="71"/>
      <c r="C353" s="72"/>
      <c r="D353" s="3">
        <v>977</v>
      </c>
      <c r="E353" s="2" t="s">
        <v>73</v>
      </c>
      <c r="F353" s="2" t="s">
        <v>281</v>
      </c>
      <c r="G353" s="2" t="s">
        <v>94</v>
      </c>
      <c r="H353" s="73">
        <v>14996969.7</v>
      </c>
      <c r="I353" s="74"/>
      <c r="J353" s="75"/>
      <c r="K353" s="15">
        <v>6745000</v>
      </c>
      <c r="L353" s="15">
        <v>6745000</v>
      </c>
      <c r="M353" s="20">
        <v>-50505.05</v>
      </c>
      <c r="N353" s="34"/>
    </row>
    <row r="354" spans="1:13" ht="19.5" customHeight="1">
      <c r="A354" s="70" t="s">
        <v>343</v>
      </c>
      <c r="B354" s="71"/>
      <c r="C354" s="72"/>
      <c r="D354" s="3">
        <v>977</v>
      </c>
      <c r="E354" s="2" t="s">
        <v>73</v>
      </c>
      <c r="F354" s="2" t="s">
        <v>1007</v>
      </c>
      <c r="G354" s="2" t="s">
        <v>28</v>
      </c>
      <c r="H354" s="73">
        <f>SUM(H355)</f>
        <v>30000000</v>
      </c>
      <c r="I354" s="74"/>
      <c r="J354" s="75"/>
      <c r="K354" s="15">
        <v>0</v>
      </c>
      <c r="L354" s="15">
        <v>0</v>
      </c>
      <c r="M354" s="20"/>
    </row>
    <row r="355" spans="1:13" ht="19.5" customHeight="1">
      <c r="A355" s="70" t="s">
        <v>100</v>
      </c>
      <c r="B355" s="71"/>
      <c r="C355" s="72"/>
      <c r="D355" s="3">
        <v>977</v>
      </c>
      <c r="E355" s="2" t="s">
        <v>73</v>
      </c>
      <c r="F355" s="2" t="s">
        <v>1008</v>
      </c>
      <c r="G355" s="2" t="s">
        <v>93</v>
      </c>
      <c r="H355" s="73">
        <f>SUM(H356)</f>
        <v>30000000</v>
      </c>
      <c r="I355" s="74"/>
      <c r="J355" s="75"/>
      <c r="K355" s="15">
        <v>0</v>
      </c>
      <c r="L355" s="15">
        <v>0</v>
      </c>
      <c r="M355" s="20"/>
    </row>
    <row r="356" spans="1:14" ht="19.5" customHeight="1">
      <c r="A356" s="70" t="s">
        <v>92</v>
      </c>
      <c r="B356" s="71"/>
      <c r="C356" s="72"/>
      <c r="D356" s="3">
        <v>977</v>
      </c>
      <c r="E356" s="2" t="s">
        <v>73</v>
      </c>
      <c r="F356" s="2" t="s">
        <v>1008</v>
      </c>
      <c r="G356" s="2" t="s">
        <v>94</v>
      </c>
      <c r="H356" s="73">
        <v>30000000</v>
      </c>
      <c r="I356" s="74"/>
      <c r="J356" s="75"/>
      <c r="K356" s="15">
        <v>0</v>
      </c>
      <c r="L356" s="15">
        <v>0</v>
      </c>
      <c r="M356" s="20"/>
      <c r="N356" s="20"/>
    </row>
    <row r="357" spans="1:14" ht="19.5" customHeight="1">
      <c r="A357" s="70" t="s">
        <v>344</v>
      </c>
      <c r="B357" s="71"/>
      <c r="C357" s="72"/>
      <c r="D357" s="3">
        <v>977</v>
      </c>
      <c r="E357" s="2" t="s">
        <v>73</v>
      </c>
      <c r="F357" s="2" t="s">
        <v>1009</v>
      </c>
      <c r="G357" s="2" t="s">
        <v>28</v>
      </c>
      <c r="H357" s="63"/>
      <c r="I357" s="74">
        <f>SUM(I358)</f>
        <v>303030.3</v>
      </c>
      <c r="J357" s="75"/>
      <c r="K357" s="15">
        <v>0</v>
      </c>
      <c r="L357" s="15">
        <v>0</v>
      </c>
      <c r="M357" s="20"/>
      <c r="N357" s="34"/>
    </row>
    <row r="358" spans="1:14" ht="19.5" customHeight="1">
      <c r="A358" s="70" t="s">
        <v>100</v>
      </c>
      <c r="B358" s="71"/>
      <c r="C358" s="72"/>
      <c r="D358" s="3">
        <v>977</v>
      </c>
      <c r="E358" s="2" t="s">
        <v>73</v>
      </c>
      <c r="F358" s="2" t="s">
        <v>1008</v>
      </c>
      <c r="G358" s="2" t="s">
        <v>93</v>
      </c>
      <c r="H358" s="63"/>
      <c r="I358" s="74">
        <f>SUM(I359)</f>
        <v>303030.3</v>
      </c>
      <c r="J358" s="75"/>
      <c r="K358" s="15">
        <v>0</v>
      </c>
      <c r="L358" s="15">
        <v>0</v>
      </c>
      <c r="M358" s="20"/>
      <c r="N358" s="34"/>
    </row>
    <row r="359" spans="1:14" ht="19.5" customHeight="1">
      <c r="A359" s="70" t="s">
        <v>92</v>
      </c>
      <c r="B359" s="71"/>
      <c r="C359" s="72"/>
      <c r="D359" s="3">
        <v>977</v>
      </c>
      <c r="E359" s="2" t="s">
        <v>73</v>
      </c>
      <c r="F359" s="2" t="s">
        <v>1008</v>
      </c>
      <c r="G359" s="2" t="s">
        <v>94</v>
      </c>
      <c r="H359" s="63"/>
      <c r="I359" s="74">
        <v>303030.3</v>
      </c>
      <c r="J359" s="75"/>
      <c r="K359" s="15">
        <v>0</v>
      </c>
      <c r="L359" s="15">
        <v>0</v>
      </c>
      <c r="M359" s="20"/>
      <c r="N359" s="34"/>
    </row>
    <row r="360" spans="1:14" ht="36" customHeight="1">
      <c r="A360" s="70" t="s">
        <v>278</v>
      </c>
      <c r="B360" s="71"/>
      <c r="C360" s="72"/>
      <c r="D360" s="3">
        <v>977</v>
      </c>
      <c r="E360" s="2" t="s">
        <v>73</v>
      </c>
      <c r="F360" s="2" t="s">
        <v>283</v>
      </c>
      <c r="G360" s="2" t="s">
        <v>28</v>
      </c>
      <c r="H360" s="73">
        <f>SUM(H361)</f>
        <v>550000</v>
      </c>
      <c r="I360" s="74"/>
      <c r="J360" s="75"/>
      <c r="K360" s="15">
        <f>SUM(K361)</f>
        <v>509090.91</v>
      </c>
      <c r="L360" s="15">
        <f>SUM(L361)</f>
        <v>600000</v>
      </c>
      <c r="N360" s="34"/>
    </row>
    <row r="361" spans="1:12" ht="11.25" customHeight="1">
      <c r="A361" s="70" t="s">
        <v>100</v>
      </c>
      <c r="B361" s="71"/>
      <c r="C361" s="72"/>
      <c r="D361" s="3">
        <v>977</v>
      </c>
      <c r="E361" s="2" t="s">
        <v>73</v>
      </c>
      <c r="F361" s="2" t="s">
        <v>283</v>
      </c>
      <c r="G361" s="2" t="s">
        <v>93</v>
      </c>
      <c r="H361" s="73">
        <f>SUM(H362)</f>
        <v>550000</v>
      </c>
      <c r="I361" s="74"/>
      <c r="J361" s="75"/>
      <c r="K361" s="15">
        <f>SUM(K362)</f>
        <v>509090.91</v>
      </c>
      <c r="L361" s="15">
        <f>SUM(L362)</f>
        <v>600000</v>
      </c>
    </row>
    <row r="362" spans="1:12" ht="18.75" customHeight="1">
      <c r="A362" s="70" t="s">
        <v>92</v>
      </c>
      <c r="B362" s="71"/>
      <c r="C362" s="72"/>
      <c r="D362" s="3">
        <v>977</v>
      </c>
      <c r="E362" s="2" t="s">
        <v>73</v>
      </c>
      <c r="F362" s="2" t="s">
        <v>283</v>
      </c>
      <c r="G362" s="2" t="s">
        <v>94</v>
      </c>
      <c r="H362" s="73">
        <v>550000</v>
      </c>
      <c r="I362" s="74"/>
      <c r="J362" s="75"/>
      <c r="K362" s="15">
        <v>509090.91</v>
      </c>
      <c r="L362" s="15">
        <v>600000</v>
      </c>
    </row>
    <row r="363" spans="1:12" ht="36" customHeight="1">
      <c r="A363" s="70" t="s">
        <v>279</v>
      </c>
      <c r="B363" s="71"/>
      <c r="C363" s="72"/>
      <c r="D363" s="3">
        <v>977</v>
      </c>
      <c r="E363" s="2" t="s">
        <v>73</v>
      </c>
      <c r="F363" s="2" t="s">
        <v>284</v>
      </c>
      <c r="G363" s="2" t="s">
        <v>28</v>
      </c>
      <c r="H363" s="73">
        <f>SUM(H364)</f>
        <v>22702000</v>
      </c>
      <c r="I363" s="74"/>
      <c r="J363" s="75"/>
      <c r="K363" s="15">
        <f>SUM(K364)</f>
        <v>1500000</v>
      </c>
      <c r="L363" s="15">
        <f>SUM(L364)</f>
        <v>2267000</v>
      </c>
    </row>
    <row r="364" spans="1:12" ht="11.25" customHeight="1">
      <c r="A364" s="70" t="s">
        <v>100</v>
      </c>
      <c r="B364" s="71"/>
      <c r="C364" s="72"/>
      <c r="D364" s="3">
        <v>977</v>
      </c>
      <c r="E364" s="2" t="s">
        <v>73</v>
      </c>
      <c r="F364" s="2" t="s">
        <v>284</v>
      </c>
      <c r="G364" s="2" t="s">
        <v>93</v>
      </c>
      <c r="H364" s="73">
        <f>SUM(H365)</f>
        <v>22702000</v>
      </c>
      <c r="I364" s="74"/>
      <c r="J364" s="75"/>
      <c r="K364" s="15">
        <f>SUM(K365)</f>
        <v>1500000</v>
      </c>
      <c r="L364" s="15">
        <f>SUM(L365)</f>
        <v>2267000</v>
      </c>
    </row>
    <row r="365" spans="1:14" ht="12" customHeight="1">
      <c r="A365" s="70" t="s">
        <v>92</v>
      </c>
      <c r="B365" s="71"/>
      <c r="C365" s="72"/>
      <c r="D365" s="3">
        <v>977</v>
      </c>
      <c r="E365" s="2" t="s">
        <v>73</v>
      </c>
      <c r="F365" s="2" t="s">
        <v>284</v>
      </c>
      <c r="G365" s="2" t="s">
        <v>94</v>
      </c>
      <c r="H365" s="73">
        <v>22702000</v>
      </c>
      <c r="I365" s="74"/>
      <c r="J365" s="75"/>
      <c r="K365" s="15">
        <v>1500000</v>
      </c>
      <c r="L365" s="15">
        <v>2267000</v>
      </c>
      <c r="M365" s="20"/>
      <c r="N365" s="20"/>
    </row>
    <row r="366" spans="1:13" ht="10.5" customHeight="1" hidden="1">
      <c r="A366" s="79" t="s">
        <v>406</v>
      </c>
      <c r="B366" s="80"/>
      <c r="C366" s="81"/>
      <c r="D366" s="3">
        <v>977</v>
      </c>
      <c r="E366" s="2" t="s">
        <v>73</v>
      </c>
      <c r="F366" s="22" t="s">
        <v>162</v>
      </c>
      <c r="G366" s="2" t="s">
        <v>28</v>
      </c>
      <c r="H366" s="73">
        <f>SUM(H367+H370)</f>
        <v>0</v>
      </c>
      <c r="I366" s="74"/>
      <c r="J366" s="75"/>
      <c r="K366" s="15"/>
      <c r="L366" s="15"/>
      <c r="M366" s="20"/>
    </row>
    <row r="367" spans="1:13" ht="11.25" customHeight="1" hidden="1">
      <c r="A367" s="70" t="s">
        <v>407</v>
      </c>
      <c r="B367" s="71"/>
      <c r="C367" s="72"/>
      <c r="D367" s="3">
        <v>977</v>
      </c>
      <c r="E367" s="2" t="s">
        <v>73</v>
      </c>
      <c r="F367" s="23" t="s">
        <v>409</v>
      </c>
      <c r="G367" s="2" t="s">
        <v>28</v>
      </c>
      <c r="H367" s="73">
        <f>SUM(H368)</f>
        <v>0</v>
      </c>
      <c r="I367" s="74"/>
      <c r="J367" s="75"/>
      <c r="K367" s="15"/>
      <c r="L367" s="15"/>
      <c r="M367" s="20"/>
    </row>
    <row r="368" spans="1:13" ht="12" customHeight="1" hidden="1">
      <c r="A368" s="70" t="s">
        <v>100</v>
      </c>
      <c r="B368" s="71"/>
      <c r="C368" s="72"/>
      <c r="D368" s="3">
        <v>977</v>
      </c>
      <c r="E368" s="2" t="s">
        <v>73</v>
      </c>
      <c r="F368" s="23" t="s">
        <v>410</v>
      </c>
      <c r="G368" s="2" t="s">
        <v>93</v>
      </c>
      <c r="H368" s="73">
        <f>SUM(H369)</f>
        <v>0</v>
      </c>
      <c r="I368" s="74"/>
      <c r="J368" s="75"/>
      <c r="K368" s="15"/>
      <c r="L368" s="15"/>
      <c r="M368" s="20"/>
    </row>
    <row r="369" spans="1:13" ht="14.25" customHeight="1" hidden="1">
      <c r="A369" s="70" t="s">
        <v>92</v>
      </c>
      <c r="B369" s="71"/>
      <c r="C369" s="72"/>
      <c r="D369" s="3">
        <v>977</v>
      </c>
      <c r="E369" s="2" t="s">
        <v>73</v>
      </c>
      <c r="F369" s="23" t="s">
        <v>410</v>
      </c>
      <c r="G369" s="2" t="s">
        <v>94</v>
      </c>
      <c r="H369" s="73">
        <v>0</v>
      </c>
      <c r="I369" s="74"/>
      <c r="J369" s="75"/>
      <c r="K369" s="15"/>
      <c r="L369" s="15"/>
      <c r="M369" s="20"/>
    </row>
    <row r="370" spans="1:13" ht="10.5" customHeight="1" hidden="1">
      <c r="A370" s="70" t="s">
        <v>408</v>
      </c>
      <c r="B370" s="71"/>
      <c r="C370" s="72"/>
      <c r="D370" s="3">
        <v>977</v>
      </c>
      <c r="E370" s="2" t="s">
        <v>73</v>
      </c>
      <c r="F370" s="23" t="s">
        <v>411</v>
      </c>
      <c r="G370" s="2" t="s">
        <v>28</v>
      </c>
      <c r="H370" s="73">
        <f>SUM(H371)</f>
        <v>0</v>
      </c>
      <c r="I370" s="74"/>
      <c r="J370" s="75"/>
      <c r="K370" s="15"/>
      <c r="L370" s="15"/>
      <c r="M370" s="20"/>
    </row>
    <row r="371" spans="1:13" ht="9.75" customHeight="1" hidden="1">
      <c r="A371" s="70" t="s">
        <v>100</v>
      </c>
      <c r="B371" s="71"/>
      <c r="C371" s="72"/>
      <c r="D371" s="3">
        <v>977</v>
      </c>
      <c r="E371" s="2" t="s">
        <v>73</v>
      </c>
      <c r="F371" s="23" t="s">
        <v>412</v>
      </c>
      <c r="G371" s="2" t="s">
        <v>93</v>
      </c>
      <c r="H371" s="73">
        <f>SUM(H372)</f>
        <v>0</v>
      </c>
      <c r="I371" s="74"/>
      <c r="J371" s="75"/>
      <c r="K371" s="15"/>
      <c r="L371" s="15"/>
      <c r="M371" s="20"/>
    </row>
    <row r="372" spans="1:13" ht="14.25" customHeight="1" hidden="1">
      <c r="A372" s="70" t="s">
        <v>92</v>
      </c>
      <c r="B372" s="71"/>
      <c r="C372" s="72"/>
      <c r="D372" s="3">
        <v>977</v>
      </c>
      <c r="E372" s="2" t="s">
        <v>73</v>
      </c>
      <c r="F372" s="23" t="s">
        <v>412</v>
      </c>
      <c r="G372" s="2" t="s">
        <v>94</v>
      </c>
      <c r="H372" s="73">
        <v>0</v>
      </c>
      <c r="I372" s="74"/>
      <c r="J372" s="75"/>
      <c r="K372" s="15"/>
      <c r="L372" s="15"/>
      <c r="M372" s="20"/>
    </row>
    <row r="373" spans="1:13" ht="12.75" customHeight="1" hidden="1">
      <c r="A373" s="70" t="s">
        <v>158</v>
      </c>
      <c r="B373" s="71"/>
      <c r="C373" s="72"/>
      <c r="D373" s="3">
        <v>977</v>
      </c>
      <c r="E373" s="2" t="s">
        <v>73</v>
      </c>
      <c r="F373" s="23" t="s">
        <v>154</v>
      </c>
      <c r="G373" s="2" t="s">
        <v>28</v>
      </c>
      <c r="H373" s="73">
        <f>SUM(H374+H377)</f>
        <v>0</v>
      </c>
      <c r="I373" s="74"/>
      <c r="J373" s="75"/>
      <c r="K373" s="15"/>
      <c r="L373" s="15"/>
      <c r="M373" s="20"/>
    </row>
    <row r="374" spans="1:13" ht="15.75" customHeight="1" hidden="1">
      <c r="A374" s="70" t="s">
        <v>302</v>
      </c>
      <c r="B374" s="71"/>
      <c r="C374" s="72"/>
      <c r="D374" s="3">
        <v>977</v>
      </c>
      <c r="E374" s="2" t="s">
        <v>73</v>
      </c>
      <c r="F374" s="23" t="s">
        <v>508</v>
      </c>
      <c r="G374" s="2" t="s">
        <v>28</v>
      </c>
      <c r="H374" s="73">
        <f>SUM(H375)</f>
        <v>0</v>
      </c>
      <c r="I374" s="74"/>
      <c r="J374" s="75"/>
      <c r="K374" s="15"/>
      <c r="L374" s="15"/>
      <c r="M374" s="20"/>
    </row>
    <row r="375" spans="1:13" ht="15" customHeight="1" hidden="1">
      <c r="A375" s="70" t="s">
        <v>100</v>
      </c>
      <c r="B375" s="71"/>
      <c r="C375" s="72"/>
      <c r="D375" s="3">
        <v>977</v>
      </c>
      <c r="E375" s="2" t="s">
        <v>73</v>
      </c>
      <c r="F375" s="23" t="s">
        <v>220</v>
      </c>
      <c r="G375" s="2" t="s">
        <v>93</v>
      </c>
      <c r="H375" s="73">
        <f>SUM(H376)</f>
        <v>0</v>
      </c>
      <c r="I375" s="74"/>
      <c r="J375" s="75"/>
      <c r="K375" s="15"/>
      <c r="L375" s="15"/>
      <c r="M375" s="20"/>
    </row>
    <row r="376" spans="1:13" ht="15" customHeight="1" hidden="1">
      <c r="A376" s="70" t="s">
        <v>92</v>
      </c>
      <c r="B376" s="71"/>
      <c r="C376" s="72"/>
      <c r="D376" s="3">
        <v>977</v>
      </c>
      <c r="E376" s="2" t="s">
        <v>73</v>
      </c>
      <c r="F376" s="23" t="s">
        <v>220</v>
      </c>
      <c r="G376" s="2" t="s">
        <v>94</v>
      </c>
      <c r="H376" s="73">
        <v>0</v>
      </c>
      <c r="I376" s="74"/>
      <c r="J376" s="75"/>
      <c r="K376" s="15"/>
      <c r="L376" s="15"/>
      <c r="M376" s="20"/>
    </row>
    <row r="377" spans="1:12" ht="17.25" customHeight="1" hidden="1">
      <c r="A377" s="70" t="s">
        <v>309</v>
      </c>
      <c r="B377" s="71"/>
      <c r="C377" s="72"/>
      <c r="D377" s="3">
        <v>977</v>
      </c>
      <c r="E377" s="2" t="s">
        <v>73</v>
      </c>
      <c r="F377" s="2" t="s">
        <v>509</v>
      </c>
      <c r="G377" s="2" t="s">
        <v>28</v>
      </c>
      <c r="H377" s="73">
        <f>SUM(H378)</f>
        <v>0</v>
      </c>
      <c r="I377" s="74"/>
      <c r="J377" s="75"/>
      <c r="K377" s="16"/>
      <c r="L377" s="16"/>
    </row>
    <row r="378" spans="1:12" ht="14.25" customHeight="1" hidden="1">
      <c r="A378" s="70" t="s">
        <v>100</v>
      </c>
      <c r="B378" s="71"/>
      <c r="C378" s="72"/>
      <c r="D378" s="3">
        <v>977</v>
      </c>
      <c r="E378" s="2" t="s">
        <v>73</v>
      </c>
      <c r="F378" s="2" t="s">
        <v>310</v>
      </c>
      <c r="G378" s="2" t="s">
        <v>93</v>
      </c>
      <c r="H378" s="73">
        <f>SUM(H379)</f>
        <v>0</v>
      </c>
      <c r="I378" s="74"/>
      <c r="J378" s="75"/>
      <c r="K378" s="16"/>
      <c r="L378" s="16"/>
    </row>
    <row r="379" spans="1:12" ht="18" customHeight="1" hidden="1">
      <c r="A379" s="70" t="s">
        <v>92</v>
      </c>
      <c r="B379" s="71"/>
      <c r="C379" s="72"/>
      <c r="D379" s="3">
        <v>977</v>
      </c>
      <c r="E379" s="2" t="s">
        <v>73</v>
      </c>
      <c r="F379" s="2" t="s">
        <v>310</v>
      </c>
      <c r="G379" s="2" t="s">
        <v>94</v>
      </c>
      <c r="H379" s="73">
        <v>0</v>
      </c>
      <c r="I379" s="74"/>
      <c r="J379" s="75"/>
      <c r="K379" s="15"/>
      <c r="L379" s="16"/>
    </row>
    <row r="380" spans="1:12" ht="15" customHeight="1">
      <c r="A380" s="86" t="s">
        <v>609</v>
      </c>
      <c r="B380" s="87"/>
      <c r="C380" s="88"/>
      <c r="D380" s="3">
        <v>977</v>
      </c>
      <c r="E380" s="2" t="s">
        <v>612</v>
      </c>
      <c r="F380" s="23" t="s">
        <v>148</v>
      </c>
      <c r="G380" s="2" t="s">
        <v>28</v>
      </c>
      <c r="H380" s="73">
        <f>SUM(H381+H385)</f>
        <v>15083172.6</v>
      </c>
      <c r="I380" s="74"/>
      <c r="J380" s="75"/>
      <c r="K380" s="15"/>
      <c r="L380" s="15"/>
    </row>
    <row r="381" spans="1:12" ht="25.5" customHeight="1">
      <c r="A381" s="70" t="s">
        <v>610</v>
      </c>
      <c r="B381" s="71"/>
      <c r="C381" s="72"/>
      <c r="D381" s="3">
        <v>977</v>
      </c>
      <c r="E381" s="2" t="s">
        <v>612</v>
      </c>
      <c r="F381" s="23" t="s">
        <v>202</v>
      </c>
      <c r="G381" s="2" t="s">
        <v>28</v>
      </c>
      <c r="H381" s="73">
        <f>SUM(H382)</f>
        <v>15000000</v>
      </c>
      <c r="I381" s="74"/>
      <c r="J381" s="75"/>
      <c r="K381" s="15"/>
      <c r="L381" s="15"/>
    </row>
    <row r="382" spans="1:12" ht="15" customHeight="1">
      <c r="A382" s="124" t="s">
        <v>611</v>
      </c>
      <c r="B382" s="124"/>
      <c r="C382" s="125"/>
      <c r="D382" s="3">
        <v>977</v>
      </c>
      <c r="E382" s="2" t="s">
        <v>612</v>
      </c>
      <c r="F382" s="46" t="s">
        <v>942</v>
      </c>
      <c r="G382" s="2" t="s">
        <v>28</v>
      </c>
      <c r="H382" s="73">
        <f>SUM(H383)</f>
        <v>15000000</v>
      </c>
      <c r="I382" s="74"/>
      <c r="J382" s="75"/>
      <c r="K382" s="15"/>
      <c r="L382" s="15"/>
    </row>
    <row r="383" spans="1:12" ht="15" customHeight="1">
      <c r="A383" s="70" t="s">
        <v>100</v>
      </c>
      <c r="B383" s="71"/>
      <c r="C383" s="72"/>
      <c r="D383" s="3">
        <v>977</v>
      </c>
      <c r="E383" s="2" t="s">
        <v>612</v>
      </c>
      <c r="F383" s="46" t="s">
        <v>613</v>
      </c>
      <c r="G383" s="2" t="s">
        <v>93</v>
      </c>
      <c r="H383" s="73">
        <f>SUM(H384)</f>
        <v>15000000</v>
      </c>
      <c r="I383" s="74"/>
      <c r="J383" s="75"/>
      <c r="K383" s="15"/>
      <c r="L383" s="15"/>
    </row>
    <row r="384" spans="1:14" ht="16.5" customHeight="1">
      <c r="A384" s="70" t="s">
        <v>92</v>
      </c>
      <c r="B384" s="71"/>
      <c r="C384" s="72"/>
      <c r="D384" s="3">
        <v>977</v>
      </c>
      <c r="E384" s="2" t="s">
        <v>612</v>
      </c>
      <c r="F384" s="46" t="s">
        <v>613</v>
      </c>
      <c r="G384" s="2" t="s">
        <v>94</v>
      </c>
      <c r="H384" s="73">
        <v>15000000</v>
      </c>
      <c r="I384" s="74"/>
      <c r="J384" s="75"/>
      <c r="K384" s="15"/>
      <c r="L384" s="15"/>
      <c r="N384" s="20"/>
    </row>
    <row r="385" spans="1:12" ht="23.25" customHeight="1">
      <c r="A385" s="70" t="s">
        <v>939</v>
      </c>
      <c r="B385" s="71"/>
      <c r="C385" s="72"/>
      <c r="D385" s="3">
        <v>977</v>
      </c>
      <c r="E385" s="2" t="s">
        <v>612</v>
      </c>
      <c r="F385" s="46" t="s">
        <v>940</v>
      </c>
      <c r="G385" s="2" t="s">
        <v>28</v>
      </c>
      <c r="H385" s="73">
        <f>SUM(H386)</f>
        <v>83172.6</v>
      </c>
      <c r="I385" s="74"/>
      <c r="J385" s="75"/>
      <c r="K385" s="15"/>
      <c r="L385" s="15"/>
    </row>
    <row r="386" spans="1:12" ht="16.5" customHeight="1">
      <c r="A386" s="70" t="s">
        <v>100</v>
      </c>
      <c r="B386" s="71"/>
      <c r="C386" s="72"/>
      <c r="D386" s="3">
        <v>977</v>
      </c>
      <c r="E386" s="2" t="s">
        <v>612</v>
      </c>
      <c r="F386" s="46" t="s">
        <v>941</v>
      </c>
      <c r="G386" s="2" t="s">
        <v>93</v>
      </c>
      <c r="H386" s="73">
        <f>SUM(H387)</f>
        <v>83172.6</v>
      </c>
      <c r="I386" s="74"/>
      <c r="J386" s="75"/>
      <c r="K386" s="15"/>
      <c r="L386" s="15"/>
    </row>
    <row r="387" spans="1:14" ht="16.5" customHeight="1">
      <c r="A387" s="70" t="s">
        <v>92</v>
      </c>
      <c r="B387" s="71"/>
      <c r="C387" s="72"/>
      <c r="D387" s="3">
        <v>977</v>
      </c>
      <c r="E387" s="2" t="s">
        <v>612</v>
      </c>
      <c r="F387" s="46" t="s">
        <v>941</v>
      </c>
      <c r="G387" s="2" t="s">
        <v>94</v>
      </c>
      <c r="H387" s="73">
        <v>83172.6</v>
      </c>
      <c r="I387" s="74"/>
      <c r="J387" s="75"/>
      <c r="K387" s="15"/>
      <c r="L387" s="15"/>
      <c r="N387" s="20"/>
    </row>
    <row r="388" spans="1:12" ht="15.75" customHeight="1">
      <c r="A388" s="79" t="s">
        <v>213</v>
      </c>
      <c r="B388" s="80"/>
      <c r="C388" s="81"/>
      <c r="D388" s="3">
        <v>977</v>
      </c>
      <c r="E388" s="2" t="s">
        <v>55</v>
      </c>
      <c r="F388" s="2" t="s">
        <v>148</v>
      </c>
      <c r="G388" s="2" t="s">
        <v>28</v>
      </c>
      <c r="H388" s="73">
        <f>SUM(H389)</f>
        <v>120000</v>
      </c>
      <c r="I388" s="74"/>
      <c r="J388" s="75"/>
      <c r="K388" s="45">
        <f>SUM(K389)</f>
        <v>120000</v>
      </c>
      <c r="L388" s="45">
        <f>SUM(L389)</f>
        <v>120000</v>
      </c>
    </row>
    <row r="389" spans="1:12" ht="26.25" customHeight="1">
      <c r="A389" s="70" t="s">
        <v>601</v>
      </c>
      <c r="B389" s="71"/>
      <c r="C389" s="72"/>
      <c r="D389" s="3">
        <v>977</v>
      </c>
      <c r="E389" s="2" t="s">
        <v>55</v>
      </c>
      <c r="F389" s="2" t="s">
        <v>202</v>
      </c>
      <c r="G389" s="2" t="s">
        <v>28</v>
      </c>
      <c r="H389" s="73">
        <f>SUM(H390+H393,)</f>
        <v>120000</v>
      </c>
      <c r="I389" s="74"/>
      <c r="J389" s="75"/>
      <c r="K389" s="15">
        <f>SUM(K390+K393)</f>
        <v>120000</v>
      </c>
      <c r="L389" s="15">
        <f>SUM(L390+L393)</f>
        <v>120000</v>
      </c>
    </row>
    <row r="390" spans="1:12" ht="26.25" customHeight="1" hidden="1">
      <c r="A390" s="79" t="s">
        <v>505</v>
      </c>
      <c r="B390" s="80"/>
      <c r="C390" s="81"/>
      <c r="D390" s="3">
        <v>977</v>
      </c>
      <c r="E390" s="2" t="s">
        <v>55</v>
      </c>
      <c r="F390" s="2" t="s">
        <v>506</v>
      </c>
      <c r="G390" s="2" t="s">
        <v>28</v>
      </c>
      <c r="H390" s="73">
        <f>SUM(H391)</f>
        <v>0</v>
      </c>
      <c r="I390" s="74"/>
      <c r="J390" s="75"/>
      <c r="K390" s="15">
        <f>SUM(K391)</f>
        <v>0</v>
      </c>
      <c r="L390" s="15">
        <f>SUM(L391)</f>
        <v>0</v>
      </c>
    </row>
    <row r="391" spans="1:12" ht="26.25" customHeight="1" hidden="1">
      <c r="A391" s="70" t="s">
        <v>248</v>
      </c>
      <c r="B391" s="71"/>
      <c r="C391" s="72"/>
      <c r="D391" s="3">
        <v>977</v>
      </c>
      <c r="E391" s="2" t="s">
        <v>55</v>
      </c>
      <c r="F391" s="2" t="s">
        <v>507</v>
      </c>
      <c r="G391" s="2" t="s">
        <v>93</v>
      </c>
      <c r="H391" s="73">
        <f>SUM(H392)</f>
        <v>0</v>
      </c>
      <c r="I391" s="74"/>
      <c r="J391" s="75"/>
      <c r="K391" s="15">
        <f>SUM(K392)</f>
        <v>0</v>
      </c>
      <c r="L391" s="15">
        <f>SUM(L392)</f>
        <v>0</v>
      </c>
    </row>
    <row r="392" spans="1:15" ht="26.25" customHeight="1" hidden="1">
      <c r="A392" s="70" t="s">
        <v>92</v>
      </c>
      <c r="B392" s="71"/>
      <c r="C392" s="72"/>
      <c r="D392" s="3">
        <v>977</v>
      </c>
      <c r="E392" s="2" t="s">
        <v>55</v>
      </c>
      <c r="F392" s="2" t="s">
        <v>507</v>
      </c>
      <c r="G392" s="2" t="s">
        <v>94</v>
      </c>
      <c r="H392" s="73">
        <v>0</v>
      </c>
      <c r="I392" s="74"/>
      <c r="J392" s="75"/>
      <c r="K392" s="15">
        <v>0</v>
      </c>
      <c r="L392" s="15">
        <v>0</v>
      </c>
      <c r="M392" s="20"/>
      <c r="N392" s="20"/>
      <c r="O392" s="20"/>
    </row>
    <row r="393" spans="1:12" ht="24" customHeight="1">
      <c r="A393" s="70" t="s">
        <v>916</v>
      </c>
      <c r="B393" s="71"/>
      <c r="C393" s="72"/>
      <c r="D393" s="3">
        <v>977</v>
      </c>
      <c r="E393" s="2" t="s">
        <v>55</v>
      </c>
      <c r="F393" s="2" t="s">
        <v>946</v>
      </c>
      <c r="G393" s="2" t="s">
        <v>28</v>
      </c>
      <c r="H393" s="73">
        <f>SUM(H395,H397,H400,H403,)</f>
        <v>120000</v>
      </c>
      <c r="I393" s="74"/>
      <c r="J393" s="75"/>
      <c r="K393" s="15">
        <f>SUM(K394+K400+K403)</f>
        <v>120000</v>
      </c>
      <c r="L393" s="15">
        <f>SUM(L394+L400+L403)</f>
        <v>120000</v>
      </c>
    </row>
    <row r="394" spans="1:12" ht="17.25" customHeight="1">
      <c r="A394" s="70" t="s">
        <v>122</v>
      </c>
      <c r="B394" s="71"/>
      <c r="C394" s="72"/>
      <c r="D394" s="3">
        <v>977</v>
      </c>
      <c r="E394" s="2" t="s">
        <v>55</v>
      </c>
      <c r="F394" s="2" t="s">
        <v>947</v>
      </c>
      <c r="G394" s="2" t="s">
        <v>28</v>
      </c>
      <c r="H394" s="73">
        <f>SUM(H395)</f>
        <v>50000</v>
      </c>
      <c r="I394" s="74"/>
      <c r="J394" s="75"/>
      <c r="K394" s="15">
        <f>SUM(K395)</f>
        <v>50000</v>
      </c>
      <c r="L394" s="15">
        <f>SUM(L395)</f>
        <v>50000</v>
      </c>
    </row>
    <row r="395" spans="1:12" ht="16.5" customHeight="1">
      <c r="A395" s="70" t="s">
        <v>128</v>
      </c>
      <c r="B395" s="71"/>
      <c r="C395" s="72"/>
      <c r="D395" s="3">
        <v>977</v>
      </c>
      <c r="E395" s="2" t="s">
        <v>55</v>
      </c>
      <c r="F395" s="2" t="s">
        <v>948</v>
      </c>
      <c r="G395" s="2" t="s">
        <v>103</v>
      </c>
      <c r="H395" s="73">
        <f>SUM(H396)</f>
        <v>50000</v>
      </c>
      <c r="I395" s="74"/>
      <c r="J395" s="75"/>
      <c r="K395" s="15">
        <f>SUM(K396)</f>
        <v>50000</v>
      </c>
      <c r="L395" s="15">
        <f>SUM(L396)</f>
        <v>50000</v>
      </c>
    </row>
    <row r="396" spans="1:12" ht="21.75" customHeight="1">
      <c r="A396" s="70" t="s">
        <v>129</v>
      </c>
      <c r="B396" s="71"/>
      <c r="C396" s="72"/>
      <c r="D396" s="3">
        <v>977</v>
      </c>
      <c r="E396" s="2" t="s">
        <v>55</v>
      </c>
      <c r="F396" s="2" t="s">
        <v>948</v>
      </c>
      <c r="G396" s="2" t="s">
        <v>130</v>
      </c>
      <c r="H396" s="73">
        <v>50000</v>
      </c>
      <c r="I396" s="74"/>
      <c r="J396" s="75"/>
      <c r="K396" s="15">
        <v>50000</v>
      </c>
      <c r="L396" s="15">
        <v>50000</v>
      </c>
    </row>
    <row r="397" spans="1:12" ht="18.75" customHeight="1" hidden="1">
      <c r="A397" s="70" t="s">
        <v>226</v>
      </c>
      <c r="B397" s="71"/>
      <c r="C397" s="72"/>
      <c r="D397" s="3">
        <v>977</v>
      </c>
      <c r="E397" s="2" t="s">
        <v>55</v>
      </c>
      <c r="F397" s="2" t="s">
        <v>225</v>
      </c>
      <c r="G397" s="2" t="s">
        <v>28</v>
      </c>
      <c r="H397" s="73">
        <f>SUM(H398)</f>
        <v>0</v>
      </c>
      <c r="I397" s="74"/>
      <c r="J397" s="75"/>
      <c r="K397" s="9"/>
      <c r="L397" s="9"/>
    </row>
    <row r="398" spans="1:12" ht="18" customHeight="1" hidden="1">
      <c r="A398" s="70" t="s">
        <v>128</v>
      </c>
      <c r="B398" s="71"/>
      <c r="C398" s="72"/>
      <c r="D398" s="3">
        <v>977</v>
      </c>
      <c r="E398" s="2" t="s">
        <v>55</v>
      </c>
      <c r="F398" s="2" t="s">
        <v>225</v>
      </c>
      <c r="G398" s="2" t="s">
        <v>103</v>
      </c>
      <c r="H398" s="73">
        <f>SUM(H399)</f>
        <v>0</v>
      </c>
      <c r="I398" s="74"/>
      <c r="J398" s="75"/>
      <c r="K398" s="9"/>
      <c r="L398" s="9"/>
    </row>
    <row r="399" spans="1:12" ht="15" customHeight="1" hidden="1">
      <c r="A399" s="70" t="s">
        <v>129</v>
      </c>
      <c r="B399" s="71"/>
      <c r="C399" s="72"/>
      <c r="D399" s="3">
        <v>977</v>
      </c>
      <c r="E399" s="2" t="s">
        <v>55</v>
      </c>
      <c r="F399" s="2" t="s">
        <v>225</v>
      </c>
      <c r="G399" s="2" t="s">
        <v>130</v>
      </c>
      <c r="H399" s="73">
        <v>0</v>
      </c>
      <c r="I399" s="74"/>
      <c r="J399" s="75"/>
      <c r="K399" s="9"/>
      <c r="L399" s="9"/>
    </row>
    <row r="400" spans="1:12" ht="24" customHeight="1">
      <c r="A400" s="70" t="s">
        <v>952</v>
      </c>
      <c r="B400" s="71"/>
      <c r="C400" s="72"/>
      <c r="D400" s="3">
        <v>977</v>
      </c>
      <c r="E400" s="2" t="s">
        <v>55</v>
      </c>
      <c r="F400" s="2" t="s">
        <v>951</v>
      </c>
      <c r="G400" s="2" t="s">
        <v>28</v>
      </c>
      <c r="H400" s="73">
        <f>SUM(H401)</f>
        <v>20000</v>
      </c>
      <c r="I400" s="74"/>
      <c r="J400" s="75"/>
      <c r="K400" s="15">
        <f>SUM(K401)</f>
        <v>20000</v>
      </c>
      <c r="L400" s="15">
        <f>SUM(L401)</f>
        <v>20000</v>
      </c>
    </row>
    <row r="401" spans="1:12" ht="15" customHeight="1">
      <c r="A401" s="70" t="s">
        <v>91</v>
      </c>
      <c r="B401" s="71"/>
      <c r="C401" s="72"/>
      <c r="D401" s="3">
        <v>977</v>
      </c>
      <c r="E401" s="2" t="s">
        <v>55</v>
      </c>
      <c r="F401" s="2" t="s">
        <v>963</v>
      </c>
      <c r="G401" s="2" t="s">
        <v>93</v>
      </c>
      <c r="H401" s="73">
        <f>SUM(H402)</f>
        <v>20000</v>
      </c>
      <c r="I401" s="74"/>
      <c r="J401" s="75"/>
      <c r="K401" s="15">
        <f>SUM(K402)</f>
        <v>20000</v>
      </c>
      <c r="L401" s="17">
        <f>SUM(L402)</f>
        <v>20000</v>
      </c>
    </row>
    <row r="402" spans="1:12" ht="21.75" customHeight="1">
      <c r="A402" s="70" t="s">
        <v>92</v>
      </c>
      <c r="B402" s="71"/>
      <c r="C402" s="72"/>
      <c r="D402" s="3">
        <v>977</v>
      </c>
      <c r="E402" s="2" t="s">
        <v>55</v>
      </c>
      <c r="F402" s="2" t="s">
        <v>963</v>
      </c>
      <c r="G402" s="2" t="s">
        <v>94</v>
      </c>
      <c r="H402" s="73">
        <v>20000</v>
      </c>
      <c r="I402" s="74"/>
      <c r="J402" s="75"/>
      <c r="K402" s="15">
        <v>20000</v>
      </c>
      <c r="L402" s="15">
        <v>20000</v>
      </c>
    </row>
    <row r="403" spans="1:12" ht="16.5" customHeight="1">
      <c r="A403" s="70" t="s">
        <v>413</v>
      </c>
      <c r="B403" s="71"/>
      <c r="C403" s="72"/>
      <c r="D403" s="3">
        <v>977</v>
      </c>
      <c r="E403" s="2" t="s">
        <v>55</v>
      </c>
      <c r="F403" s="2" t="s">
        <v>949</v>
      </c>
      <c r="G403" s="2" t="s">
        <v>28</v>
      </c>
      <c r="H403" s="73">
        <f>SUM(H404)</f>
        <v>50000</v>
      </c>
      <c r="I403" s="74"/>
      <c r="J403" s="75"/>
      <c r="K403" s="15">
        <f>SUM(K404)</f>
        <v>50000</v>
      </c>
      <c r="L403" s="15">
        <f>SUM(L404)</f>
        <v>50000</v>
      </c>
    </row>
    <row r="404" spans="1:12" ht="21.75" customHeight="1">
      <c r="A404" s="70" t="s">
        <v>129</v>
      </c>
      <c r="B404" s="71"/>
      <c r="C404" s="72"/>
      <c r="D404" s="3">
        <v>977</v>
      </c>
      <c r="E404" s="2" t="s">
        <v>55</v>
      </c>
      <c r="F404" s="2" t="s">
        <v>950</v>
      </c>
      <c r="G404" s="2" t="s">
        <v>130</v>
      </c>
      <c r="H404" s="73">
        <v>50000</v>
      </c>
      <c r="I404" s="74"/>
      <c r="J404" s="75"/>
      <c r="K404" s="15">
        <v>50000</v>
      </c>
      <c r="L404" s="15">
        <v>50000</v>
      </c>
    </row>
    <row r="405" spans="1:13" ht="18" customHeight="1">
      <c r="A405" s="106" t="s">
        <v>6</v>
      </c>
      <c r="B405" s="126"/>
      <c r="C405" s="127"/>
      <c r="D405" s="3">
        <v>977</v>
      </c>
      <c r="E405" s="2" t="s">
        <v>30</v>
      </c>
      <c r="F405" s="2" t="s">
        <v>148</v>
      </c>
      <c r="G405" s="2" t="s">
        <v>28</v>
      </c>
      <c r="H405" s="73">
        <f>SUM(H406,H438,H470,H553)</f>
        <v>67762349.10000001</v>
      </c>
      <c r="I405" s="74"/>
      <c r="J405" s="75"/>
      <c r="K405" s="15">
        <f>SUM(K406+K438+K470+K553)</f>
        <v>44452548.95</v>
      </c>
      <c r="L405" s="15">
        <f>SUM(L406+L438+L470+L553)</f>
        <v>42038138.95</v>
      </c>
      <c r="M405" s="20"/>
    </row>
    <row r="406" spans="1:12" ht="15" customHeight="1">
      <c r="A406" s="106" t="s">
        <v>131</v>
      </c>
      <c r="B406" s="126"/>
      <c r="C406" s="127"/>
      <c r="D406" s="3">
        <v>977</v>
      </c>
      <c r="E406" s="2" t="s">
        <v>132</v>
      </c>
      <c r="F406" s="2" t="s">
        <v>148</v>
      </c>
      <c r="G406" s="2" t="s">
        <v>28</v>
      </c>
      <c r="H406" s="73">
        <f>SUM(H407,H412,H419:J419)</f>
        <v>5640000</v>
      </c>
      <c r="I406" s="74"/>
      <c r="J406" s="75"/>
      <c r="K406" s="18">
        <f>SUM(K407+K412+K419)</f>
        <v>1850000</v>
      </c>
      <c r="L406" s="18">
        <f>SUM(L407+L412+L419)</f>
        <v>1300000</v>
      </c>
    </row>
    <row r="407" spans="1:12" ht="24" customHeight="1">
      <c r="A407" s="79" t="s">
        <v>714</v>
      </c>
      <c r="B407" s="80"/>
      <c r="C407" s="81"/>
      <c r="D407" s="3">
        <v>977</v>
      </c>
      <c r="E407" s="2" t="s">
        <v>132</v>
      </c>
      <c r="F407" s="2" t="s">
        <v>169</v>
      </c>
      <c r="G407" s="2" t="s">
        <v>28</v>
      </c>
      <c r="H407" s="73">
        <f>SUM(H408)</f>
        <v>400000</v>
      </c>
      <c r="I407" s="74"/>
      <c r="J407" s="75"/>
      <c r="K407" s="18">
        <f aca="true" t="shared" si="15" ref="K407:L410">SUM(K408)</f>
        <v>0</v>
      </c>
      <c r="L407" s="18">
        <f t="shared" si="15"/>
        <v>0</v>
      </c>
    </row>
    <row r="408" spans="1:12" ht="37.5" customHeight="1">
      <c r="A408" s="163" t="s">
        <v>727</v>
      </c>
      <c r="B408" s="164"/>
      <c r="C408" s="165"/>
      <c r="D408" s="3">
        <v>977</v>
      </c>
      <c r="E408" s="2" t="s">
        <v>132</v>
      </c>
      <c r="F408" s="2" t="s">
        <v>197</v>
      </c>
      <c r="G408" s="2" t="s">
        <v>28</v>
      </c>
      <c r="H408" s="73">
        <f>SUM(H409)</f>
        <v>400000</v>
      </c>
      <c r="I408" s="74"/>
      <c r="J408" s="75"/>
      <c r="K408" s="18">
        <f t="shared" si="15"/>
        <v>0</v>
      </c>
      <c r="L408" s="18">
        <f t="shared" si="15"/>
        <v>0</v>
      </c>
    </row>
    <row r="409" spans="1:12" ht="39" customHeight="1">
      <c r="A409" s="80" t="s">
        <v>966</v>
      </c>
      <c r="B409" s="80"/>
      <c r="C409" s="81"/>
      <c r="D409" s="3">
        <v>977</v>
      </c>
      <c r="E409" s="2" t="s">
        <v>132</v>
      </c>
      <c r="F409" s="2" t="s">
        <v>972</v>
      </c>
      <c r="G409" s="2" t="s">
        <v>28</v>
      </c>
      <c r="H409" s="73">
        <f>SUM(H410)</f>
        <v>400000</v>
      </c>
      <c r="I409" s="74"/>
      <c r="J409" s="75"/>
      <c r="K409" s="18">
        <f t="shared" si="15"/>
        <v>0</v>
      </c>
      <c r="L409" s="18">
        <f t="shared" si="15"/>
        <v>0</v>
      </c>
    </row>
    <row r="410" spans="1:12" ht="15.75" customHeight="1">
      <c r="A410" s="70" t="s">
        <v>91</v>
      </c>
      <c r="B410" s="71"/>
      <c r="C410" s="72"/>
      <c r="D410" s="3">
        <v>977</v>
      </c>
      <c r="E410" s="2" t="s">
        <v>132</v>
      </c>
      <c r="F410" s="2" t="s">
        <v>972</v>
      </c>
      <c r="G410" s="2" t="s">
        <v>93</v>
      </c>
      <c r="H410" s="73">
        <f>SUM(H411)</f>
        <v>400000</v>
      </c>
      <c r="I410" s="74"/>
      <c r="J410" s="75"/>
      <c r="K410" s="18">
        <f t="shared" si="15"/>
        <v>0</v>
      </c>
      <c r="L410" s="18">
        <f t="shared" si="15"/>
        <v>0</v>
      </c>
    </row>
    <row r="411" spans="1:13" ht="15" customHeight="1">
      <c r="A411" s="70" t="s">
        <v>92</v>
      </c>
      <c r="B411" s="71"/>
      <c r="C411" s="72"/>
      <c r="D411" s="3">
        <v>977</v>
      </c>
      <c r="E411" s="2" t="s">
        <v>132</v>
      </c>
      <c r="F411" s="2" t="s">
        <v>972</v>
      </c>
      <c r="G411" s="2" t="s">
        <v>94</v>
      </c>
      <c r="H411" s="73">
        <v>400000</v>
      </c>
      <c r="I411" s="74"/>
      <c r="J411" s="75"/>
      <c r="K411" s="18">
        <v>0</v>
      </c>
      <c r="L411" s="18">
        <v>0</v>
      </c>
      <c r="M411" s="20">
        <v>-20000</v>
      </c>
    </row>
    <row r="412" spans="1:12" ht="39.75" customHeight="1">
      <c r="A412" s="79" t="s">
        <v>728</v>
      </c>
      <c r="B412" s="80"/>
      <c r="C412" s="81"/>
      <c r="D412" s="3">
        <v>977</v>
      </c>
      <c r="E412" s="2" t="s">
        <v>132</v>
      </c>
      <c r="F412" s="2" t="s">
        <v>165</v>
      </c>
      <c r="G412" s="2" t="s">
        <v>28</v>
      </c>
      <c r="H412" s="73">
        <f>SUM(H413+H416:J416)</f>
        <v>1240000</v>
      </c>
      <c r="I412" s="74"/>
      <c r="J412" s="75"/>
      <c r="K412" s="18">
        <f>SUM(K413+K416)</f>
        <v>1250000</v>
      </c>
      <c r="L412" s="18">
        <f>SUM(L413+L416)</f>
        <v>1300000</v>
      </c>
    </row>
    <row r="413" spans="1:12" ht="15" customHeight="1">
      <c r="A413" s="70" t="s">
        <v>729</v>
      </c>
      <c r="B413" s="71"/>
      <c r="C413" s="72"/>
      <c r="D413" s="3">
        <v>977</v>
      </c>
      <c r="E413" s="2" t="s">
        <v>132</v>
      </c>
      <c r="F413" s="2" t="s">
        <v>730</v>
      </c>
      <c r="G413" s="2" t="s">
        <v>28</v>
      </c>
      <c r="H413" s="73">
        <f>SUM(H415:J415)</f>
        <v>440000</v>
      </c>
      <c r="I413" s="74"/>
      <c r="J413" s="75"/>
      <c r="K413" s="15">
        <f>SUM(K414)</f>
        <v>450000</v>
      </c>
      <c r="L413" s="15">
        <f>SUM(L414)</f>
        <v>500000</v>
      </c>
    </row>
    <row r="414" spans="1:12" ht="16.5" customHeight="1">
      <c r="A414" s="70" t="s">
        <v>248</v>
      </c>
      <c r="B414" s="71"/>
      <c r="C414" s="72"/>
      <c r="D414" s="3">
        <v>977</v>
      </c>
      <c r="E414" s="2" t="s">
        <v>132</v>
      </c>
      <c r="F414" s="2" t="s">
        <v>731</v>
      </c>
      <c r="G414" s="2" t="s">
        <v>93</v>
      </c>
      <c r="H414" s="73">
        <f>SUM(H415)</f>
        <v>440000</v>
      </c>
      <c r="I414" s="74"/>
      <c r="J414" s="75"/>
      <c r="K414" s="15">
        <f>SUM(K415)</f>
        <v>450000</v>
      </c>
      <c r="L414" s="15">
        <f>SUM(L415)</f>
        <v>500000</v>
      </c>
    </row>
    <row r="415" spans="1:13" ht="17.25" customHeight="1">
      <c r="A415" s="70" t="s">
        <v>92</v>
      </c>
      <c r="B415" s="71"/>
      <c r="C415" s="72"/>
      <c r="D415" s="3">
        <v>977</v>
      </c>
      <c r="E415" s="2" t="s">
        <v>132</v>
      </c>
      <c r="F415" s="2" t="s">
        <v>731</v>
      </c>
      <c r="G415" s="2" t="s">
        <v>94</v>
      </c>
      <c r="H415" s="73">
        <v>440000</v>
      </c>
      <c r="I415" s="74"/>
      <c r="J415" s="75"/>
      <c r="K415" s="15">
        <v>450000</v>
      </c>
      <c r="L415" s="15">
        <v>500000</v>
      </c>
      <c r="M415" s="20"/>
    </row>
    <row r="416" spans="1:12" ht="15.75" customHeight="1">
      <c r="A416" s="71" t="s">
        <v>732</v>
      </c>
      <c r="B416" s="71"/>
      <c r="C416" s="72"/>
      <c r="D416" s="3">
        <v>977</v>
      </c>
      <c r="E416" s="2" t="s">
        <v>132</v>
      </c>
      <c r="F416" s="2" t="s">
        <v>733</v>
      </c>
      <c r="G416" s="2" t="s">
        <v>28</v>
      </c>
      <c r="H416" s="73">
        <f>SUM(H417)</f>
        <v>800000</v>
      </c>
      <c r="I416" s="74"/>
      <c r="J416" s="75"/>
      <c r="K416" s="15">
        <f>SUM(K417)</f>
        <v>800000</v>
      </c>
      <c r="L416" s="15">
        <f>SUM(L417)</f>
        <v>800000</v>
      </c>
    </row>
    <row r="417" spans="1:12" ht="15.75" customHeight="1">
      <c r="A417" s="70" t="s">
        <v>248</v>
      </c>
      <c r="B417" s="71"/>
      <c r="C417" s="72"/>
      <c r="D417" s="3">
        <v>977</v>
      </c>
      <c r="E417" s="2" t="s">
        <v>132</v>
      </c>
      <c r="F417" s="2" t="s">
        <v>734</v>
      </c>
      <c r="G417" s="2" t="s">
        <v>93</v>
      </c>
      <c r="H417" s="73">
        <f>SUM(H418)</f>
        <v>800000</v>
      </c>
      <c r="I417" s="74"/>
      <c r="J417" s="75"/>
      <c r="K417" s="15">
        <f>SUM(K418)</f>
        <v>800000</v>
      </c>
      <c r="L417" s="15">
        <f>SUM(L418)</f>
        <v>800000</v>
      </c>
    </row>
    <row r="418" spans="1:12" ht="15.75" customHeight="1">
      <c r="A418" s="70" t="s">
        <v>92</v>
      </c>
      <c r="B418" s="71"/>
      <c r="C418" s="72"/>
      <c r="D418" s="3">
        <v>977</v>
      </c>
      <c r="E418" s="2" t="s">
        <v>132</v>
      </c>
      <c r="F418" s="2" t="s">
        <v>734</v>
      </c>
      <c r="G418" s="2" t="s">
        <v>94</v>
      </c>
      <c r="H418" s="73">
        <v>800000</v>
      </c>
      <c r="I418" s="74"/>
      <c r="J418" s="75"/>
      <c r="K418" s="15">
        <v>800000</v>
      </c>
      <c r="L418" s="15">
        <v>800000</v>
      </c>
    </row>
    <row r="419" spans="1:12" ht="27.75" customHeight="1">
      <c r="A419" s="80" t="s">
        <v>837</v>
      </c>
      <c r="B419" s="80"/>
      <c r="C419" s="81"/>
      <c r="D419" s="3">
        <v>977</v>
      </c>
      <c r="E419" s="2" t="s">
        <v>132</v>
      </c>
      <c r="F419" s="2" t="s">
        <v>145</v>
      </c>
      <c r="G419" s="2" t="s">
        <v>28</v>
      </c>
      <c r="H419" s="73">
        <f>SUM(H420+H423+H426+H429+H432+H435)</f>
        <v>4000000</v>
      </c>
      <c r="I419" s="74"/>
      <c r="J419" s="75"/>
      <c r="K419" s="18">
        <f>SUM(K420+K423)</f>
        <v>600000</v>
      </c>
      <c r="L419" s="18">
        <f>SUM(L427)</f>
        <v>0</v>
      </c>
    </row>
    <row r="420" spans="1:12" ht="18" customHeight="1">
      <c r="A420" s="71" t="s">
        <v>265</v>
      </c>
      <c r="B420" s="71"/>
      <c r="C420" s="72"/>
      <c r="D420" s="3">
        <v>977</v>
      </c>
      <c r="E420" s="2" t="s">
        <v>132</v>
      </c>
      <c r="F420" s="2" t="s">
        <v>840</v>
      </c>
      <c r="G420" s="2" t="s">
        <v>28</v>
      </c>
      <c r="H420" s="73">
        <f>SUM(H421)</f>
        <v>0</v>
      </c>
      <c r="I420" s="74"/>
      <c r="J420" s="75"/>
      <c r="K420" s="15">
        <f>SUM(K421)</f>
        <v>100000</v>
      </c>
      <c r="L420" s="15">
        <f>SUM(L421)</f>
        <v>0</v>
      </c>
    </row>
    <row r="421" spans="1:12" ht="18" customHeight="1">
      <c r="A421" s="70" t="s">
        <v>248</v>
      </c>
      <c r="B421" s="71"/>
      <c r="C421" s="72"/>
      <c r="D421" s="3">
        <v>977</v>
      </c>
      <c r="E421" s="2" t="s">
        <v>132</v>
      </c>
      <c r="F421" s="2" t="s">
        <v>841</v>
      </c>
      <c r="G421" s="2" t="s">
        <v>93</v>
      </c>
      <c r="H421" s="73">
        <f>SUM(H422)</f>
        <v>0</v>
      </c>
      <c r="I421" s="74"/>
      <c r="J421" s="75"/>
      <c r="K421" s="15">
        <f>SUM(K422)</f>
        <v>100000</v>
      </c>
      <c r="L421" s="15">
        <f>SUM(L422)</f>
        <v>0</v>
      </c>
    </row>
    <row r="422" spans="1:12" ht="18.75" customHeight="1">
      <c r="A422" s="70" t="s">
        <v>92</v>
      </c>
      <c r="B422" s="71"/>
      <c r="C422" s="72"/>
      <c r="D422" s="3">
        <v>977</v>
      </c>
      <c r="E422" s="2" t="s">
        <v>132</v>
      </c>
      <c r="F422" s="2" t="s">
        <v>841</v>
      </c>
      <c r="G422" s="2" t="s">
        <v>94</v>
      </c>
      <c r="H422" s="73">
        <v>0</v>
      </c>
      <c r="I422" s="74"/>
      <c r="J422" s="75"/>
      <c r="K422" s="15">
        <v>100000</v>
      </c>
      <c r="L422" s="15">
        <v>0</v>
      </c>
    </row>
    <row r="423" spans="1:12" ht="18.75" customHeight="1">
      <c r="A423" s="70" t="s">
        <v>323</v>
      </c>
      <c r="B423" s="71"/>
      <c r="C423" s="72"/>
      <c r="D423" s="3">
        <v>977</v>
      </c>
      <c r="E423" s="2" t="s">
        <v>132</v>
      </c>
      <c r="F423" s="2" t="s">
        <v>842</v>
      </c>
      <c r="G423" s="2" t="s">
        <v>28</v>
      </c>
      <c r="H423" s="73">
        <f>SUM(H424)</f>
        <v>0</v>
      </c>
      <c r="I423" s="74"/>
      <c r="J423" s="75"/>
      <c r="K423" s="15">
        <f>SUM(K424)</f>
        <v>500000</v>
      </c>
      <c r="L423" s="15">
        <f>SUM(L424)</f>
        <v>0</v>
      </c>
    </row>
    <row r="424" spans="1:12" ht="17.25" customHeight="1">
      <c r="A424" s="70" t="s">
        <v>248</v>
      </c>
      <c r="B424" s="71"/>
      <c r="C424" s="72"/>
      <c r="D424" s="3">
        <v>977</v>
      </c>
      <c r="E424" s="2" t="s">
        <v>132</v>
      </c>
      <c r="F424" s="2" t="s">
        <v>843</v>
      </c>
      <c r="G424" s="2" t="s">
        <v>93</v>
      </c>
      <c r="H424" s="73">
        <f>SUM(H425)</f>
        <v>0</v>
      </c>
      <c r="I424" s="74"/>
      <c r="J424" s="75"/>
      <c r="K424" s="15">
        <f>SUM(K425)</f>
        <v>500000</v>
      </c>
      <c r="L424" s="15">
        <f>SUM(L425)</f>
        <v>0</v>
      </c>
    </row>
    <row r="425" spans="1:13" ht="15.75" customHeight="1">
      <c r="A425" s="70" t="s">
        <v>92</v>
      </c>
      <c r="B425" s="71"/>
      <c r="C425" s="72"/>
      <c r="D425" s="3">
        <v>977</v>
      </c>
      <c r="E425" s="2" t="s">
        <v>132</v>
      </c>
      <c r="F425" s="2" t="s">
        <v>843</v>
      </c>
      <c r="G425" s="2" t="s">
        <v>94</v>
      </c>
      <c r="H425" s="73">
        <v>0</v>
      </c>
      <c r="I425" s="74"/>
      <c r="J425" s="75"/>
      <c r="K425" s="15">
        <v>500000</v>
      </c>
      <c r="L425" s="15">
        <v>0</v>
      </c>
      <c r="M425" s="20"/>
    </row>
    <row r="426" spans="1:12" ht="15" customHeight="1">
      <c r="A426" s="70" t="s">
        <v>384</v>
      </c>
      <c r="B426" s="71"/>
      <c r="C426" s="72"/>
      <c r="D426" s="3">
        <v>977</v>
      </c>
      <c r="E426" s="2" t="s">
        <v>132</v>
      </c>
      <c r="F426" s="2" t="s">
        <v>838</v>
      </c>
      <c r="G426" s="2" t="s">
        <v>28</v>
      </c>
      <c r="H426" s="73">
        <f>SUM(H427)</f>
        <v>4000000</v>
      </c>
      <c r="I426" s="74"/>
      <c r="J426" s="75"/>
      <c r="K426" s="18">
        <f>SUM(K427)</f>
        <v>0</v>
      </c>
      <c r="L426" s="18">
        <f>SUM(L427)</f>
        <v>0</v>
      </c>
    </row>
    <row r="427" spans="1:12" ht="15" customHeight="1">
      <c r="A427" s="70" t="s">
        <v>229</v>
      </c>
      <c r="B427" s="71"/>
      <c r="C427" s="72"/>
      <c r="D427" s="3">
        <v>977</v>
      </c>
      <c r="E427" s="2" t="s">
        <v>132</v>
      </c>
      <c r="F427" s="2" t="s">
        <v>839</v>
      </c>
      <c r="G427" s="2" t="s">
        <v>230</v>
      </c>
      <c r="H427" s="73">
        <f>SUM(H428)</f>
        <v>4000000</v>
      </c>
      <c r="I427" s="74"/>
      <c r="J427" s="75"/>
      <c r="K427" s="18">
        <f>SUM(K428)</f>
        <v>0</v>
      </c>
      <c r="L427" s="18">
        <f>SUM(L428)</f>
        <v>0</v>
      </c>
    </row>
    <row r="428" spans="1:13" ht="13.5" customHeight="1">
      <c r="A428" s="71" t="s">
        <v>231</v>
      </c>
      <c r="B428" s="71"/>
      <c r="C428" s="72"/>
      <c r="D428" s="3">
        <v>977</v>
      </c>
      <c r="E428" s="2" t="s">
        <v>132</v>
      </c>
      <c r="F428" s="2" t="s">
        <v>839</v>
      </c>
      <c r="G428" s="2" t="s">
        <v>228</v>
      </c>
      <c r="H428" s="73">
        <v>4000000</v>
      </c>
      <c r="I428" s="74"/>
      <c r="J428" s="75"/>
      <c r="K428" s="15">
        <v>0</v>
      </c>
      <c r="L428" s="15">
        <v>0</v>
      </c>
      <c r="M428" s="20"/>
    </row>
    <row r="429" spans="1:12" ht="21" customHeight="1" hidden="1">
      <c r="A429" s="70" t="s">
        <v>341</v>
      </c>
      <c r="B429" s="71"/>
      <c r="C429" s="72"/>
      <c r="D429" s="3">
        <v>977</v>
      </c>
      <c r="E429" s="2" t="s">
        <v>132</v>
      </c>
      <c r="F429" s="2" t="s">
        <v>342</v>
      </c>
      <c r="G429" s="2" t="s">
        <v>28</v>
      </c>
      <c r="H429" s="73">
        <f>SUM(H430)</f>
        <v>0</v>
      </c>
      <c r="I429" s="74"/>
      <c r="J429" s="75"/>
      <c r="K429" s="9"/>
      <c r="L429" s="9"/>
    </row>
    <row r="430" spans="1:12" ht="17.25" customHeight="1" hidden="1">
      <c r="A430" s="70" t="s">
        <v>229</v>
      </c>
      <c r="B430" s="71"/>
      <c r="C430" s="72"/>
      <c r="D430" s="3">
        <v>977</v>
      </c>
      <c r="E430" s="2" t="s">
        <v>132</v>
      </c>
      <c r="F430" s="2" t="s">
        <v>342</v>
      </c>
      <c r="G430" s="2" t="s">
        <v>230</v>
      </c>
      <c r="H430" s="73">
        <f>SUM(H431)</f>
        <v>0</v>
      </c>
      <c r="I430" s="74"/>
      <c r="J430" s="75"/>
      <c r="K430" s="9"/>
      <c r="L430" s="9"/>
    </row>
    <row r="431" spans="1:12" ht="24" customHeight="1" hidden="1">
      <c r="A431" s="70" t="s">
        <v>231</v>
      </c>
      <c r="B431" s="71"/>
      <c r="C431" s="72"/>
      <c r="D431" s="3">
        <v>977</v>
      </c>
      <c r="E431" s="2" t="s">
        <v>132</v>
      </c>
      <c r="F431" s="2" t="s">
        <v>342</v>
      </c>
      <c r="G431" s="2" t="s">
        <v>228</v>
      </c>
      <c r="H431" s="73">
        <v>0</v>
      </c>
      <c r="I431" s="74"/>
      <c r="J431" s="75"/>
      <c r="K431" s="17"/>
      <c r="L431" s="9"/>
    </row>
    <row r="432" spans="1:12" ht="18" customHeight="1" hidden="1">
      <c r="A432" s="70" t="s">
        <v>321</v>
      </c>
      <c r="B432" s="71"/>
      <c r="C432" s="72"/>
      <c r="D432" s="3">
        <v>977</v>
      </c>
      <c r="E432" s="2" t="s">
        <v>132</v>
      </c>
      <c r="F432" s="2" t="s">
        <v>322</v>
      </c>
      <c r="G432" s="2" t="s">
        <v>28</v>
      </c>
      <c r="H432" s="73">
        <f>SUM(H433)</f>
        <v>0</v>
      </c>
      <c r="I432" s="74"/>
      <c r="J432" s="75"/>
      <c r="K432" s="9"/>
      <c r="L432" s="9"/>
    </row>
    <row r="433" spans="1:12" ht="15" customHeight="1" hidden="1">
      <c r="A433" s="70" t="s">
        <v>229</v>
      </c>
      <c r="B433" s="71"/>
      <c r="C433" s="72"/>
      <c r="D433" s="3">
        <v>977</v>
      </c>
      <c r="E433" s="2" t="s">
        <v>132</v>
      </c>
      <c r="F433" s="2" t="s">
        <v>322</v>
      </c>
      <c r="G433" s="2" t="s">
        <v>230</v>
      </c>
      <c r="H433" s="73">
        <f>SUM(H434)</f>
        <v>0</v>
      </c>
      <c r="I433" s="74"/>
      <c r="J433" s="75"/>
      <c r="K433" s="9"/>
      <c r="L433" s="9"/>
    </row>
    <row r="434" spans="1:12" ht="18" customHeight="1" hidden="1">
      <c r="A434" s="70" t="s">
        <v>231</v>
      </c>
      <c r="B434" s="71"/>
      <c r="C434" s="72"/>
      <c r="D434" s="3">
        <v>977</v>
      </c>
      <c r="E434" s="2" t="s">
        <v>132</v>
      </c>
      <c r="F434" s="2" t="s">
        <v>322</v>
      </c>
      <c r="G434" s="2" t="s">
        <v>228</v>
      </c>
      <c r="H434" s="73">
        <v>0</v>
      </c>
      <c r="I434" s="74"/>
      <c r="J434" s="75"/>
      <c r="K434" s="17"/>
      <c r="L434" s="9"/>
    </row>
    <row r="435" spans="1:12" ht="16.5" customHeight="1" hidden="1">
      <c r="A435" s="70" t="s">
        <v>340</v>
      </c>
      <c r="B435" s="71"/>
      <c r="C435" s="72"/>
      <c r="D435" s="3">
        <v>977</v>
      </c>
      <c r="E435" s="2" t="s">
        <v>132</v>
      </c>
      <c r="F435" s="2" t="s">
        <v>322</v>
      </c>
      <c r="G435" s="2" t="s">
        <v>28</v>
      </c>
      <c r="H435" s="73">
        <f>SUM(H436)</f>
        <v>0</v>
      </c>
      <c r="I435" s="74"/>
      <c r="J435" s="75"/>
      <c r="K435" s="9"/>
      <c r="L435" s="9"/>
    </row>
    <row r="436" spans="1:12" ht="20.25" customHeight="1" hidden="1">
      <c r="A436" s="70" t="s">
        <v>229</v>
      </c>
      <c r="B436" s="71"/>
      <c r="C436" s="72"/>
      <c r="D436" s="3">
        <v>977</v>
      </c>
      <c r="E436" s="2" t="s">
        <v>132</v>
      </c>
      <c r="F436" s="2" t="s">
        <v>322</v>
      </c>
      <c r="G436" s="2" t="s">
        <v>230</v>
      </c>
      <c r="H436" s="73">
        <f>SUM(H437)</f>
        <v>0</v>
      </c>
      <c r="I436" s="74"/>
      <c r="J436" s="75"/>
      <c r="K436" s="9"/>
      <c r="L436" s="9"/>
    </row>
    <row r="437" spans="1:12" ht="15" customHeight="1" hidden="1">
      <c r="A437" s="70" t="s">
        <v>231</v>
      </c>
      <c r="B437" s="71"/>
      <c r="C437" s="72"/>
      <c r="D437" s="3">
        <v>977</v>
      </c>
      <c r="E437" s="2" t="s">
        <v>132</v>
      </c>
      <c r="F437" s="2" t="s">
        <v>322</v>
      </c>
      <c r="G437" s="2" t="s">
        <v>228</v>
      </c>
      <c r="H437" s="73">
        <v>0</v>
      </c>
      <c r="I437" s="74"/>
      <c r="J437" s="75"/>
      <c r="K437" s="9"/>
      <c r="L437" s="9"/>
    </row>
    <row r="438" spans="1:12" ht="18.75" customHeight="1">
      <c r="A438" s="86" t="s">
        <v>19</v>
      </c>
      <c r="B438" s="87"/>
      <c r="C438" s="88"/>
      <c r="D438" s="3">
        <v>977</v>
      </c>
      <c r="E438" s="2" t="s">
        <v>31</v>
      </c>
      <c r="F438" s="2" t="s">
        <v>148</v>
      </c>
      <c r="G438" s="2" t="s">
        <v>28</v>
      </c>
      <c r="H438" s="73">
        <f>SUM(H439)</f>
        <v>28185857.96</v>
      </c>
      <c r="I438" s="74"/>
      <c r="J438" s="75"/>
      <c r="K438" s="15">
        <f>SUM(K439)</f>
        <v>14352600</v>
      </c>
      <c r="L438" s="15">
        <f>SUM(L439)</f>
        <v>14488000</v>
      </c>
    </row>
    <row r="439" spans="1:12" ht="33.75" customHeight="1">
      <c r="A439" s="79" t="s">
        <v>728</v>
      </c>
      <c r="B439" s="80"/>
      <c r="C439" s="81"/>
      <c r="D439" s="3">
        <v>977</v>
      </c>
      <c r="E439" s="2" t="s">
        <v>31</v>
      </c>
      <c r="F439" s="2" t="s">
        <v>165</v>
      </c>
      <c r="G439" s="2" t="s">
        <v>28</v>
      </c>
      <c r="H439" s="73">
        <f>SUM(H440+H443+H446+H449+H452+H458+H461+H464)</f>
        <v>28185857.96</v>
      </c>
      <c r="I439" s="74"/>
      <c r="J439" s="75"/>
      <c r="K439" s="15">
        <f>SUM(K440+K443+K446+K452+K455+K458+K461)</f>
        <v>14352600</v>
      </c>
      <c r="L439" s="15">
        <f>SUM(L440+L443+L446+L452+L455+L458+L461)</f>
        <v>14488000</v>
      </c>
    </row>
    <row r="440" spans="1:12" ht="17.25" customHeight="1">
      <c r="A440" s="79" t="s">
        <v>735</v>
      </c>
      <c r="B440" s="80"/>
      <c r="C440" s="81"/>
      <c r="D440" s="3">
        <v>977</v>
      </c>
      <c r="E440" s="2" t="s">
        <v>31</v>
      </c>
      <c r="F440" s="23" t="s">
        <v>737</v>
      </c>
      <c r="G440" s="2" t="s">
        <v>28</v>
      </c>
      <c r="H440" s="73">
        <f>SUM(H441)</f>
        <v>7695655</v>
      </c>
      <c r="I440" s="74"/>
      <c r="J440" s="75"/>
      <c r="K440" s="15">
        <f>SUM(K441)</f>
        <v>3725600</v>
      </c>
      <c r="L440" s="15">
        <f>SUM(L441)</f>
        <v>2600000</v>
      </c>
    </row>
    <row r="441" spans="1:12" ht="14.25" customHeight="1">
      <c r="A441" s="70" t="s">
        <v>248</v>
      </c>
      <c r="B441" s="71"/>
      <c r="C441" s="72"/>
      <c r="D441" s="3">
        <v>977</v>
      </c>
      <c r="E441" s="2" t="s">
        <v>31</v>
      </c>
      <c r="F441" s="23" t="s">
        <v>738</v>
      </c>
      <c r="G441" s="2" t="s">
        <v>93</v>
      </c>
      <c r="H441" s="73">
        <f>SUM(H442)</f>
        <v>7695655</v>
      </c>
      <c r="I441" s="74"/>
      <c r="J441" s="75"/>
      <c r="K441" s="15">
        <f>SUM(K442)</f>
        <v>3725600</v>
      </c>
      <c r="L441" s="15">
        <f>SUM(L442)</f>
        <v>2600000</v>
      </c>
    </row>
    <row r="442" spans="1:13" ht="15.75" customHeight="1">
      <c r="A442" s="70" t="s">
        <v>92</v>
      </c>
      <c r="B442" s="71"/>
      <c r="C442" s="72"/>
      <c r="D442" s="3">
        <v>977</v>
      </c>
      <c r="E442" s="2" t="s">
        <v>31</v>
      </c>
      <c r="F442" s="23" t="s">
        <v>738</v>
      </c>
      <c r="G442" s="2" t="s">
        <v>94</v>
      </c>
      <c r="H442" s="73">
        <v>7695655</v>
      </c>
      <c r="I442" s="74"/>
      <c r="J442" s="75"/>
      <c r="K442" s="15">
        <v>3725600</v>
      </c>
      <c r="L442" s="15">
        <v>2600000</v>
      </c>
      <c r="M442" s="20"/>
    </row>
    <row r="443" spans="1:13" ht="15.75" customHeight="1">
      <c r="A443" s="70" t="s">
        <v>133</v>
      </c>
      <c r="B443" s="71"/>
      <c r="C443" s="72"/>
      <c r="D443" s="3">
        <v>977</v>
      </c>
      <c r="E443" s="2" t="s">
        <v>31</v>
      </c>
      <c r="F443" s="23" t="s">
        <v>739</v>
      </c>
      <c r="G443" s="2" t="s">
        <v>28</v>
      </c>
      <c r="H443" s="73">
        <f>SUM(H444)</f>
        <v>6389000</v>
      </c>
      <c r="I443" s="74"/>
      <c r="J443" s="75"/>
      <c r="K443" s="15">
        <f>SUM(K444)</f>
        <v>5341000</v>
      </c>
      <c r="L443" s="15">
        <f>SUM(L444)</f>
        <v>5932000</v>
      </c>
      <c r="M443" s="20"/>
    </row>
    <row r="444" spans="1:13" ht="15.75" customHeight="1">
      <c r="A444" s="70" t="s">
        <v>248</v>
      </c>
      <c r="B444" s="71"/>
      <c r="C444" s="72"/>
      <c r="D444" s="3">
        <v>977</v>
      </c>
      <c r="E444" s="2" t="s">
        <v>31</v>
      </c>
      <c r="F444" s="23" t="s">
        <v>740</v>
      </c>
      <c r="G444" s="2" t="s">
        <v>93</v>
      </c>
      <c r="H444" s="73">
        <f>SUM(H445)</f>
        <v>6389000</v>
      </c>
      <c r="I444" s="74"/>
      <c r="J444" s="75"/>
      <c r="K444" s="15">
        <f>SUM(K445)</f>
        <v>5341000</v>
      </c>
      <c r="L444" s="15">
        <f>SUM(L445)</f>
        <v>5932000</v>
      </c>
      <c r="M444" s="20"/>
    </row>
    <row r="445" spans="1:13" ht="15.75" customHeight="1">
      <c r="A445" s="70" t="s">
        <v>92</v>
      </c>
      <c r="B445" s="71"/>
      <c r="C445" s="72"/>
      <c r="D445" s="3">
        <v>977</v>
      </c>
      <c r="E445" s="2" t="s">
        <v>31</v>
      </c>
      <c r="F445" s="23" t="s">
        <v>740</v>
      </c>
      <c r="G445" s="2" t="s">
        <v>94</v>
      </c>
      <c r="H445" s="73">
        <v>6389000</v>
      </c>
      <c r="I445" s="74"/>
      <c r="J445" s="75"/>
      <c r="K445" s="15">
        <v>5341000</v>
      </c>
      <c r="L445" s="15">
        <v>5932000</v>
      </c>
      <c r="M445" s="20"/>
    </row>
    <row r="446" spans="1:13" ht="15.75" customHeight="1">
      <c r="A446" s="70" t="s">
        <v>736</v>
      </c>
      <c r="B446" s="71"/>
      <c r="C446" s="72"/>
      <c r="D446" s="3">
        <v>977</v>
      </c>
      <c r="E446" s="2" t="s">
        <v>31</v>
      </c>
      <c r="F446" s="23" t="s">
        <v>741</v>
      </c>
      <c r="G446" s="2" t="s">
        <v>28</v>
      </c>
      <c r="H446" s="73">
        <f>SUM(H447)</f>
        <v>6813095</v>
      </c>
      <c r="I446" s="74"/>
      <c r="J446" s="75"/>
      <c r="K446" s="15">
        <f>SUM(K447)</f>
        <v>3280000</v>
      </c>
      <c r="L446" s="15">
        <f>SUM(L447)</f>
        <v>3950000</v>
      </c>
      <c r="M446" s="20"/>
    </row>
    <row r="447" spans="1:13" ht="15.75" customHeight="1">
      <c r="A447" s="70" t="s">
        <v>248</v>
      </c>
      <c r="B447" s="71"/>
      <c r="C447" s="72"/>
      <c r="D447" s="3">
        <v>977</v>
      </c>
      <c r="E447" s="2" t="s">
        <v>31</v>
      </c>
      <c r="F447" s="23" t="s">
        <v>742</v>
      </c>
      <c r="G447" s="2" t="s">
        <v>93</v>
      </c>
      <c r="H447" s="73">
        <f>SUM(H448)</f>
        <v>6813095</v>
      </c>
      <c r="I447" s="74"/>
      <c r="J447" s="75"/>
      <c r="K447" s="15">
        <f>SUM(K448)</f>
        <v>3280000</v>
      </c>
      <c r="L447" s="15">
        <f>SUM(L448)</f>
        <v>3950000</v>
      </c>
      <c r="M447" s="20"/>
    </row>
    <row r="448" spans="1:13" ht="15.75" customHeight="1">
      <c r="A448" s="70" t="s">
        <v>92</v>
      </c>
      <c r="B448" s="71"/>
      <c r="C448" s="72"/>
      <c r="D448" s="3">
        <v>977</v>
      </c>
      <c r="E448" s="2" t="s">
        <v>31</v>
      </c>
      <c r="F448" s="23" t="s">
        <v>742</v>
      </c>
      <c r="G448" s="2" t="s">
        <v>94</v>
      </c>
      <c r="H448" s="73">
        <v>6813095</v>
      </c>
      <c r="I448" s="74"/>
      <c r="J448" s="75"/>
      <c r="K448" s="15">
        <v>3280000</v>
      </c>
      <c r="L448" s="15">
        <v>3950000</v>
      </c>
      <c r="M448" s="20"/>
    </row>
    <row r="449" spans="1:13" ht="24" customHeight="1">
      <c r="A449" s="70" t="s">
        <v>980</v>
      </c>
      <c r="B449" s="71"/>
      <c r="C449" s="72"/>
      <c r="D449" s="3">
        <v>977</v>
      </c>
      <c r="E449" s="2" t="s">
        <v>31</v>
      </c>
      <c r="F449" s="2" t="s">
        <v>981</v>
      </c>
      <c r="G449" s="2" t="s">
        <v>28</v>
      </c>
      <c r="H449" s="73">
        <f>SUM(H450)</f>
        <v>5574311</v>
      </c>
      <c r="I449" s="74"/>
      <c r="J449" s="75"/>
      <c r="K449" s="15"/>
      <c r="L449" s="15"/>
      <c r="M449" s="20"/>
    </row>
    <row r="450" spans="1:13" ht="15.75" customHeight="1">
      <c r="A450" s="70" t="s">
        <v>229</v>
      </c>
      <c r="B450" s="71"/>
      <c r="C450" s="72"/>
      <c r="D450" s="3">
        <v>977</v>
      </c>
      <c r="E450" s="2" t="s">
        <v>31</v>
      </c>
      <c r="F450" s="2" t="s">
        <v>982</v>
      </c>
      <c r="G450" s="2" t="s">
        <v>230</v>
      </c>
      <c r="H450" s="73">
        <f>SUM(H451)</f>
        <v>5574311</v>
      </c>
      <c r="I450" s="74"/>
      <c r="J450" s="75"/>
      <c r="K450" s="15"/>
      <c r="L450" s="15"/>
      <c r="M450" s="20"/>
    </row>
    <row r="451" spans="1:14" ht="15.75" customHeight="1">
      <c r="A451" s="70" t="s">
        <v>231</v>
      </c>
      <c r="B451" s="71"/>
      <c r="C451" s="72"/>
      <c r="D451" s="3">
        <v>977</v>
      </c>
      <c r="E451" s="2" t="s">
        <v>31</v>
      </c>
      <c r="F451" s="2" t="s">
        <v>982</v>
      </c>
      <c r="G451" s="2" t="s">
        <v>228</v>
      </c>
      <c r="H451" s="73">
        <v>5574311</v>
      </c>
      <c r="I451" s="74"/>
      <c r="J451" s="75"/>
      <c r="K451" s="15"/>
      <c r="L451" s="15"/>
      <c r="M451" s="20"/>
      <c r="N451" s="20"/>
    </row>
    <row r="452" spans="1:13" ht="26.25" customHeight="1">
      <c r="A452" s="70" t="s">
        <v>743</v>
      </c>
      <c r="B452" s="71"/>
      <c r="C452" s="72"/>
      <c r="D452" s="3">
        <v>977</v>
      </c>
      <c r="E452" s="2" t="s">
        <v>31</v>
      </c>
      <c r="F452" s="23" t="s">
        <v>745</v>
      </c>
      <c r="G452" s="2" t="s">
        <v>28</v>
      </c>
      <c r="H452" s="73">
        <f>SUM(H453)</f>
        <v>580000</v>
      </c>
      <c r="I452" s="74"/>
      <c r="J452" s="75"/>
      <c r="K452" s="15">
        <f>SUM(K453)</f>
        <v>0</v>
      </c>
      <c r="L452" s="15">
        <f>SUM(L453)</f>
        <v>0</v>
      </c>
      <c r="M452" s="20"/>
    </row>
    <row r="453" spans="1:13" ht="14.25" customHeight="1">
      <c r="A453" s="70" t="s">
        <v>248</v>
      </c>
      <c r="B453" s="71"/>
      <c r="C453" s="72"/>
      <c r="D453" s="3">
        <v>977</v>
      </c>
      <c r="E453" s="2" t="s">
        <v>31</v>
      </c>
      <c r="F453" s="23" t="s">
        <v>746</v>
      </c>
      <c r="G453" s="2" t="s">
        <v>93</v>
      </c>
      <c r="H453" s="73">
        <f>SUM(H454)</f>
        <v>580000</v>
      </c>
      <c r="I453" s="74"/>
      <c r="J453" s="75"/>
      <c r="K453" s="15">
        <f>SUM(K454)</f>
        <v>0</v>
      </c>
      <c r="L453" s="15">
        <f>SUM(L454)</f>
        <v>0</v>
      </c>
      <c r="M453" s="20"/>
    </row>
    <row r="454" spans="1:13" ht="14.25" customHeight="1">
      <c r="A454" s="70" t="s">
        <v>92</v>
      </c>
      <c r="B454" s="71"/>
      <c r="C454" s="72"/>
      <c r="D454" s="3">
        <v>977</v>
      </c>
      <c r="E454" s="2" t="s">
        <v>31</v>
      </c>
      <c r="F454" s="23" t="s">
        <v>746</v>
      </c>
      <c r="G454" s="2" t="s">
        <v>94</v>
      </c>
      <c r="H454" s="73">
        <v>580000</v>
      </c>
      <c r="I454" s="74"/>
      <c r="J454" s="75"/>
      <c r="K454" s="15">
        <v>0</v>
      </c>
      <c r="L454" s="15">
        <v>0</v>
      </c>
      <c r="M454" s="20">
        <v>-4325730.27</v>
      </c>
    </row>
    <row r="455" spans="1:12" ht="18.75" customHeight="1">
      <c r="A455" s="70" t="s">
        <v>744</v>
      </c>
      <c r="B455" s="71"/>
      <c r="C455" s="72"/>
      <c r="D455" s="3">
        <v>977</v>
      </c>
      <c r="E455" s="2" t="s">
        <v>31</v>
      </c>
      <c r="F455" s="23" t="s">
        <v>747</v>
      </c>
      <c r="G455" s="2" t="s">
        <v>28</v>
      </c>
      <c r="H455" s="63"/>
      <c r="I455" s="74">
        <f>SUM(I456)</f>
        <v>0</v>
      </c>
      <c r="J455" s="75"/>
      <c r="K455" s="15">
        <f>SUM(K456)</f>
        <v>2000000</v>
      </c>
      <c r="L455" s="15">
        <f>SUM(L456)</f>
        <v>2000000</v>
      </c>
    </row>
    <row r="456" spans="1:12" ht="14.25" customHeight="1">
      <c r="A456" s="70" t="s">
        <v>248</v>
      </c>
      <c r="B456" s="71"/>
      <c r="C456" s="72"/>
      <c r="D456" s="3">
        <v>977</v>
      </c>
      <c r="E456" s="2" t="s">
        <v>31</v>
      </c>
      <c r="F456" s="23" t="s">
        <v>748</v>
      </c>
      <c r="G456" s="2" t="s">
        <v>93</v>
      </c>
      <c r="H456" s="63"/>
      <c r="I456" s="74">
        <f>SUM(I457)</f>
        <v>0</v>
      </c>
      <c r="J456" s="75"/>
      <c r="K456" s="15">
        <f>SUM(K457)</f>
        <v>2000000</v>
      </c>
      <c r="L456" s="15">
        <f>SUM(L457)</f>
        <v>2000000</v>
      </c>
    </row>
    <row r="457" spans="1:13" ht="18" customHeight="1">
      <c r="A457" s="70" t="s">
        <v>92</v>
      </c>
      <c r="B457" s="71"/>
      <c r="C457" s="72"/>
      <c r="D457" s="3">
        <v>977</v>
      </c>
      <c r="E457" s="2" t="s">
        <v>31</v>
      </c>
      <c r="F457" s="23" t="s">
        <v>748</v>
      </c>
      <c r="G457" s="2" t="s">
        <v>94</v>
      </c>
      <c r="H457" s="63"/>
      <c r="I457" s="74">
        <v>0</v>
      </c>
      <c r="J457" s="75"/>
      <c r="K457" s="15">
        <v>2000000</v>
      </c>
      <c r="L457" s="15">
        <v>2000000</v>
      </c>
      <c r="M457" s="36"/>
    </row>
    <row r="458" spans="1:12" ht="18.75" customHeight="1">
      <c r="A458" s="70" t="s">
        <v>318</v>
      </c>
      <c r="B458" s="71"/>
      <c r="C458" s="72"/>
      <c r="D458" s="3">
        <v>977</v>
      </c>
      <c r="E458" s="2" t="s">
        <v>31</v>
      </c>
      <c r="F458" s="2" t="s">
        <v>964</v>
      </c>
      <c r="G458" s="2" t="s">
        <v>28</v>
      </c>
      <c r="H458" s="73">
        <f>SUM(I459)</f>
        <v>127796.96</v>
      </c>
      <c r="I458" s="74"/>
      <c r="J458" s="75"/>
      <c r="K458" s="15">
        <f>SUM(K459)</f>
        <v>0</v>
      </c>
      <c r="L458" s="15">
        <f>SUM(L459)</f>
        <v>0</v>
      </c>
    </row>
    <row r="459" spans="1:13" ht="15.75" customHeight="1">
      <c r="A459" s="70" t="s">
        <v>128</v>
      </c>
      <c r="B459" s="71"/>
      <c r="C459" s="72"/>
      <c r="D459" s="3">
        <v>977</v>
      </c>
      <c r="E459" s="2" t="s">
        <v>31</v>
      </c>
      <c r="F459" s="2" t="s">
        <v>750</v>
      </c>
      <c r="G459" s="2" t="s">
        <v>103</v>
      </c>
      <c r="H459" s="63"/>
      <c r="I459" s="74">
        <f>SUM(H460)</f>
        <v>127796.96</v>
      </c>
      <c r="J459" s="75"/>
      <c r="K459" s="15">
        <f>SUM(K460)</f>
        <v>0</v>
      </c>
      <c r="L459" s="15">
        <f>SUM(L460)</f>
        <v>0</v>
      </c>
      <c r="M459" s="20">
        <v>480000</v>
      </c>
    </row>
    <row r="460" spans="1:13" ht="22.5" customHeight="1">
      <c r="A460" s="70" t="s">
        <v>491</v>
      </c>
      <c r="B460" s="71"/>
      <c r="C460" s="72"/>
      <c r="D460" s="3">
        <v>977</v>
      </c>
      <c r="E460" s="2" t="s">
        <v>31</v>
      </c>
      <c r="F460" s="2" t="s">
        <v>750</v>
      </c>
      <c r="G460" s="2" t="s">
        <v>130</v>
      </c>
      <c r="H460" s="73">
        <v>127796.96</v>
      </c>
      <c r="I460" s="74"/>
      <c r="J460" s="75"/>
      <c r="K460" s="15">
        <v>0</v>
      </c>
      <c r="L460" s="15">
        <v>0</v>
      </c>
      <c r="M460" s="20"/>
    </row>
    <row r="461" spans="1:12" ht="17.25" customHeight="1">
      <c r="A461" s="79" t="s">
        <v>318</v>
      </c>
      <c r="B461" s="80"/>
      <c r="C461" s="81"/>
      <c r="D461" s="3">
        <v>977</v>
      </c>
      <c r="E461" s="2" t="s">
        <v>31</v>
      </c>
      <c r="F461" s="2" t="s">
        <v>749</v>
      </c>
      <c r="G461" s="2" t="s">
        <v>28</v>
      </c>
      <c r="H461" s="73">
        <f>SUM(H462)</f>
        <v>6000</v>
      </c>
      <c r="I461" s="74"/>
      <c r="J461" s="75"/>
      <c r="K461" s="15">
        <f>SUM(K462)</f>
        <v>6000</v>
      </c>
      <c r="L461" s="15">
        <f>SUM(L462)</f>
        <v>6000</v>
      </c>
    </row>
    <row r="462" spans="1:12" ht="18" customHeight="1">
      <c r="A462" s="70" t="s">
        <v>128</v>
      </c>
      <c r="B462" s="71"/>
      <c r="C462" s="72"/>
      <c r="D462" s="3">
        <v>977</v>
      </c>
      <c r="E462" s="2" t="s">
        <v>31</v>
      </c>
      <c r="F462" s="2" t="s">
        <v>750</v>
      </c>
      <c r="G462" s="2" t="s">
        <v>103</v>
      </c>
      <c r="H462" s="73">
        <f>SUM(H463)</f>
        <v>6000</v>
      </c>
      <c r="I462" s="74"/>
      <c r="J462" s="75"/>
      <c r="K462" s="15">
        <f>SUM(K463)</f>
        <v>6000</v>
      </c>
      <c r="L462" s="15">
        <f>SUM(L463)</f>
        <v>6000</v>
      </c>
    </row>
    <row r="463" spans="1:14" ht="20.25" customHeight="1">
      <c r="A463" s="70" t="s">
        <v>491</v>
      </c>
      <c r="B463" s="71"/>
      <c r="C463" s="72"/>
      <c r="D463" s="3">
        <v>977</v>
      </c>
      <c r="E463" s="2" t="s">
        <v>31</v>
      </c>
      <c r="F463" s="2" t="s">
        <v>750</v>
      </c>
      <c r="G463" s="2" t="s">
        <v>130</v>
      </c>
      <c r="H463" s="73">
        <v>6000</v>
      </c>
      <c r="I463" s="74"/>
      <c r="J463" s="75"/>
      <c r="K463" s="15">
        <v>6000</v>
      </c>
      <c r="L463" s="15">
        <v>6000</v>
      </c>
      <c r="M463" s="20"/>
      <c r="N463" s="20"/>
    </row>
    <row r="464" spans="1:12" ht="17.25" customHeight="1">
      <c r="A464" s="79" t="s">
        <v>956</v>
      </c>
      <c r="B464" s="80"/>
      <c r="C464" s="81"/>
      <c r="D464" s="3">
        <v>977</v>
      </c>
      <c r="E464" s="2" t="s">
        <v>31</v>
      </c>
      <c r="F464" s="2" t="s">
        <v>957</v>
      </c>
      <c r="G464" s="2" t="s">
        <v>28</v>
      </c>
      <c r="H464" s="73">
        <f>SUM(H465)</f>
        <v>1000000</v>
      </c>
      <c r="I464" s="74"/>
      <c r="J464" s="75"/>
      <c r="K464" s="16"/>
      <c r="L464" s="16"/>
    </row>
    <row r="465" spans="1:12" ht="13.5" customHeight="1">
      <c r="A465" s="70" t="s">
        <v>128</v>
      </c>
      <c r="B465" s="71"/>
      <c r="C465" s="72"/>
      <c r="D465" s="3">
        <v>977</v>
      </c>
      <c r="E465" s="2" t="s">
        <v>31</v>
      </c>
      <c r="F465" s="2" t="s">
        <v>958</v>
      </c>
      <c r="G465" s="2" t="s">
        <v>103</v>
      </c>
      <c r="H465" s="73">
        <f>SUM(H466)</f>
        <v>1000000</v>
      </c>
      <c r="I465" s="74"/>
      <c r="J465" s="75"/>
      <c r="K465" s="16"/>
      <c r="L465" s="9"/>
    </row>
    <row r="466" spans="1:14" ht="23.25" customHeight="1">
      <c r="A466" s="70" t="s">
        <v>975</v>
      </c>
      <c r="B466" s="71"/>
      <c r="C466" s="72"/>
      <c r="D466" s="3">
        <v>977</v>
      </c>
      <c r="E466" s="2" t="s">
        <v>31</v>
      </c>
      <c r="F466" s="2" t="s">
        <v>958</v>
      </c>
      <c r="G466" s="2" t="s">
        <v>130</v>
      </c>
      <c r="H466" s="73">
        <v>1000000</v>
      </c>
      <c r="I466" s="74"/>
      <c r="J466" s="75"/>
      <c r="K466" s="15"/>
      <c r="L466" s="16"/>
      <c r="N466" s="20"/>
    </row>
    <row r="467" spans="1:12" ht="0.75" customHeight="1" hidden="1">
      <c r="A467" s="70" t="s">
        <v>302</v>
      </c>
      <c r="B467" s="71"/>
      <c r="C467" s="72"/>
      <c r="D467" s="3">
        <v>977</v>
      </c>
      <c r="E467" s="2" t="s">
        <v>31</v>
      </c>
      <c r="F467" s="2" t="s">
        <v>220</v>
      </c>
      <c r="G467" s="2" t="s">
        <v>28</v>
      </c>
      <c r="H467" s="73">
        <f>SUM(H468)</f>
        <v>0</v>
      </c>
      <c r="I467" s="74"/>
      <c r="J467" s="75"/>
      <c r="K467" s="17"/>
      <c r="L467" s="9"/>
    </row>
    <row r="468" spans="1:12" ht="18.75" customHeight="1" hidden="1">
      <c r="A468" s="70" t="s">
        <v>248</v>
      </c>
      <c r="B468" s="71"/>
      <c r="C468" s="72"/>
      <c r="D468" s="3">
        <v>977</v>
      </c>
      <c r="E468" s="2" t="s">
        <v>31</v>
      </c>
      <c r="F468" s="2" t="s">
        <v>220</v>
      </c>
      <c r="G468" s="2" t="s">
        <v>93</v>
      </c>
      <c r="H468" s="73">
        <f>SUM(H469)</f>
        <v>0</v>
      </c>
      <c r="I468" s="74"/>
      <c r="J468" s="75"/>
      <c r="K468" s="17"/>
      <c r="L468" s="9"/>
    </row>
    <row r="469" spans="1:12" ht="16.5" customHeight="1" hidden="1">
      <c r="A469" s="70" t="s">
        <v>92</v>
      </c>
      <c r="B469" s="71"/>
      <c r="C469" s="72"/>
      <c r="D469" s="3">
        <v>977</v>
      </c>
      <c r="E469" s="2" t="s">
        <v>31</v>
      </c>
      <c r="F469" s="2" t="s">
        <v>220</v>
      </c>
      <c r="G469" s="2" t="s">
        <v>94</v>
      </c>
      <c r="H469" s="73">
        <v>0</v>
      </c>
      <c r="I469" s="74"/>
      <c r="J469" s="75"/>
      <c r="K469" s="17"/>
      <c r="L469" s="9"/>
    </row>
    <row r="470" spans="1:12" ht="15.75" customHeight="1">
      <c r="A470" s="106" t="s">
        <v>134</v>
      </c>
      <c r="B470" s="126"/>
      <c r="C470" s="127"/>
      <c r="D470" s="3">
        <v>977</v>
      </c>
      <c r="E470" s="2" t="s">
        <v>136</v>
      </c>
      <c r="F470" s="2" t="s">
        <v>148</v>
      </c>
      <c r="G470" s="2" t="s">
        <v>28</v>
      </c>
      <c r="H470" s="73">
        <f>SUM(H475+H527+H543)</f>
        <v>25731923.740000002</v>
      </c>
      <c r="I470" s="74"/>
      <c r="J470" s="75"/>
      <c r="K470" s="18">
        <f>SUM(K475+K527+K543)</f>
        <v>20045198.85</v>
      </c>
      <c r="L470" s="18">
        <f>SUM(L475+L527+L543)</f>
        <v>18045198.85</v>
      </c>
    </row>
    <row r="471" spans="1:12" ht="32.25" customHeight="1" hidden="1">
      <c r="A471" s="79" t="s">
        <v>264</v>
      </c>
      <c r="B471" s="80"/>
      <c r="C471" s="81"/>
      <c r="D471" s="3">
        <v>977</v>
      </c>
      <c r="E471" s="2" t="s">
        <v>136</v>
      </c>
      <c r="F471" s="2" t="s">
        <v>165</v>
      </c>
      <c r="G471" s="2" t="s">
        <v>28</v>
      </c>
      <c r="H471" s="73">
        <f>SUM(H472)</f>
        <v>0</v>
      </c>
      <c r="I471" s="74"/>
      <c r="J471" s="75"/>
      <c r="K471" s="18">
        <f aca="true" t="shared" si="16" ref="K471:L473">SUM(K472)</f>
        <v>0</v>
      </c>
      <c r="L471" s="18">
        <f t="shared" si="16"/>
        <v>0</v>
      </c>
    </row>
    <row r="472" spans="1:12" ht="15.75" customHeight="1" hidden="1">
      <c r="A472" s="70" t="s">
        <v>135</v>
      </c>
      <c r="B472" s="71"/>
      <c r="C472" s="72"/>
      <c r="D472" s="3">
        <v>977</v>
      </c>
      <c r="E472" s="2" t="s">
        <v>136</v>
      </c>
      <c r="F472" s="2" t="s">
        <v>285</v>
      </c>
      <c r="G472" s="2" t="s">
        <v>28</v>
      </c>
      <c r="H472" s="73">
        <f>SUM(H473)</f>
        <v>0</v>
      </c>
      <c r="I472" s="74"/>
      <c r="J472" s="75"/>
      <c r="K472" s="18">
        <f t="shared" si="16"/>
        <v>0</v>
      </c>
      <c r="L472" s="18">
        <f t="shared" si="16"/>
        <v>0</v>
      </c>
    </row>
    <row r="473" spans="1:12" ht="15" customHeight="1" hidden="1">
      <c r="A473" s="70" t="s">
        <v>91</v>
      </c>
      <c r="B473" s="71"/>
      <c r="C473" s="72"/>
      <c r="D473" s="3">
        <v>977</v>
      </c>
      <c r="E473" s="2" t="s">
        <v>136</v>
      </c>
      <c r="F473" s="2" t="s">
        <v>285</v>
      </c>
      <c r="G473" s="2" t="s">
        <v>93</v>
      </c>
      <c r="H473" s="73">
        <f>SUM(H474)</f>
        <v>0</v>
      </c>
      <c r="I473" s="74"/>
      <c r="J473" s="75"/>
      <c r="K473" s="18">
        <f t="shared" si="16"/>
        <v>0</v>
      </c>
      <c r="L473" s="30">
        <f t="shared" si="16"/>
        <v>0</v>
      </c>
    </row>
    <row r="474" spans="1:14" ht="14.25" customHeight="1" hidden="1">
      <c r="A474" s="70" t="s">
        <v>92</v>
      </c>
      <c r="B474" s="71"/>
      <c r="C474" s="72"/>
      <c r="D474" s="3">
        <v>977</v>
      </c>
      <c r="E474" s="2" t="s">
        <v>136</v>
      </c>
      <c r="F474" s="2" t="s">
        <v>285</v>
      </c>
      <c r="G474" s="2" t="s">
        <v>94</v>
      </c>
      <c r="H474" s="73">
        <v>0</v>
      </c>
      <c r="I474" s="74"/>
      <c r="J474" s="75"/>
      <c r="K474" s="15">
        <v>0</v>
      </c>
      <c r="L474" s="15">
        <v>0</v>
      </c>
      <c r="M474" s="20"/>
      <c r="N474" s="36"/>
    </row>
    <row r="475" spans="1:14" ht="24.75" customHeight="1" thickBot="1">
      <c r="A475" s="79" t="s">
        <v>614</v>
      </c>
      <c r="B475" s="80"/>
      <c r="C475" s="81"/>
      <c r="D475" s="3">
        <v>977</v>
      </c>
      <c r="E475" s="2" t="s">
        <v>136</v>
      </c>
      <c r="F475" s="2" t="s">
        <v>166</v>
      </c>
      <c r="G475" s="2" t="s">
        <v>28</v>
      </c>
      <c r="H475" s="73">
        <f>SUM(I476+I479+H482+I485+I488+I491+H494+H497+I500+I503+I506+H509+H512+I515+I518+H521+I524)</f>
        <v>15091589</v>
      </c>
      <c r="I475" s="74"/>
      <c r="J475" s="75"/>
      <c r="K475" s="15">
        <f>SUM(K476+K479+K482+K485+K488+K491+K494+K497+K500+K503+K506+K509+K512+K515+K518+K521+K524)</f>
        <v>11550000</v>
      </c>
      <c r="L475" s="15">
        <f>SUM(L476+L479+L482+L485+L488+L491+L494+L497+L500+L503+L506+L509+L512+L515+L518+L521+L524)</f>
        <v>9550000</v>
      </c>
      <c r="M475" s="20"/>
      <c r="N475" s="36"/>
    </row>
    <row r="476" spans="1:14" ht="27.75" customHeight="1" thickBot="1">
      <c r="A476" s="189" t="s">
        <v>615</v>
      </c>
      <c r="B476" s="190"/>
      <c r="C476" s="191"/>
      <c r="D476" s="54">
        <v>977</v>
      </c>
      <c r="E476" s="55" t="s">
        <v>136</v>
      </c>
      <c r="F476" s="47" t="s">
        <v>618</v>
      </c>
      <c r="G476" s="55" t="s">
        <v>28</v>
      </c>
      <c r="H476" s="63"/>
      <c r="I476" s="74">
        <f>SUM(I477)</f>
        <v>450000</v>
      </c>
      <c r="J476" s="75"/>
      <c r="K476" s="15">
        <f>SUM(K477)</f>
        <v>450000</v>
      </c>
      <c r="L476" s="15">
        <f>SUM(L477)</f>
        <v>450000</v>
      </c>
      <c r="M476" s="20"/>
      <c r="N476" s="36"/>
    </row>
    <row r="477" spans="1:14" ht="14.25" customHeight="1" thickBot="1">
      <c r="A477" s="70" t="s">
        <v>248</v>
      </c>
      <c r="B477" s="71"/>
      <c r="C477" s="72"/>
      <c r="D477" s="54">
        <v>977</v>
      </c>
      <c r="E477" s="55" t="s">
        <v>136</v>
      </c>
      <c r="F477" s="47" t="s">
        <v>619</v>
      </c>
      <c r="G477" s="55" t="s">
        <v>93</v>
      </c>
      <c r="H477" s="63"/>
      <c r="I477" s="74">
        <f>SUM(I478)</f>
        <v>450000</v>
      </c>
      <c r="J477" s="75"/>
      <c r="K477" s="15">
        <f>SUM(K478)</f>
        <v>450000</v>
      </c>
      <c r="L477" s="15">
        <f>SUM(L478)</f>
        <v>450000</v>
      </c>
      <c r="M477" s="20"/>
      <c r="N477" s="36"/>
    </row>
    <row r="478" spans="1:14" ht="14.25" customHeight="1" thickBot="1">
      <c r="A478" s="70" t="s">
        <v>92</v>
      </c>
      <c r="B478" s="71"/>
      <c r="C478" s="72"/>
      <c r="D478" s="54">
        <v>977</v>
      </c>
      <c r="E478" s="55" t="s">
        <v>136</v>
      </c>
      <c r="F478" s="47" t="s">
        <v>619</v>
      </c>
      <c r="G478" s="55" t="s">
        <v>94</v>
      </c>
      <c r="H478" s="63"/>
      <c r="I478" s="74">
        <v>450000</v>
      </c>
      <c r="J478" s="75"/>
      <c r="K478" s="15">
        <v>450000</v>
      </c>
      <c r="L478" s="15">
        <v>450000</v>
      </c>
      <c r="M478" s="20"/>
      <c r="N478" s="36"/>
    </row>
    <row r="479" spans="1:14" ht="26.25" customHeight="1" thickBot="1">
      <c r="A479" s="189" t="s">
        <v>616</v>
      </c>
      <c r="B479" s="190"/>
      <c r="C479" s="191"/>
      <c r="D479" s="54">
        <v>977</v>
      </c>
      <c r="E479" s="55" t="s">
        <v>136</v>
      </c>
      <c r="F479" s="47" t="s">
        <v>620</v>
      </c>
      <c r="G479" s="55" t="s">
        <v>28</v>
      </c>
      <c r="H479" s="63"/>
      <c r="I479" s="74">
        <f>SUM(I480)</f>
        <v>540000</v>
      </c>
      <c r="J479" s="75"/>
      <c r="K479" s="15">
        <f>SUM(K480)</f>
        <v>550000</v>
      </c>
      <c r="L479" s="15">
        <f>SUM(L480)</f>
        <v>550000</v>
      </c>
      <c r="M479" s="20"/>
      <c r="N479" s="36"/>
    </row>
    <row r="480" spans="1:14" ht="14.25" customHeight="1" thickBot="1">
      <c r="A480" s="70" t="s">
        <v>248</v>
      </c>
      <c r="B480" s="71"/>
      <c r="C480" s="72"/>
      <c r="D480" s="54">
        <v>977</v>
      </c>
      <c r="E480" s="55" t="s">
        <v>136</v>
      </c>
      <c r="F480" s="47" t="s">
        <v>621</v>
      </c>
      <c r="G480" s="55" t="s">
        <v>93</v>
      </c>
      <c r="H480" s="63"/>
      <c r="I480" s="74">
        <f>SUM(I481)</f>
        <v>540000</v>
      </c>
      <c r="J480" s="75"/>
      <c r="K480" s="15">
        <f>SUM(K481)</f>
        <v>550000</v>
      </c>
      <c r="L480" s="15">
        <f>SUM(L481)</f>
        <v>550000</v>
      </c>
      <c r="M480" s="20"/>
      <c r="N480" s="36"/>
    </row>
    <row r="481" spans="1:14" ht="14.25" customHeight="1" thickBot="1">
      <c r="A481" s="70" t="s">
        <v>92</v>
      </c>
      <c r="B481" s="71"/>
      <c r="C481" s="72"/>
      <c r="D481" s="54">
        <v>977</v>
      </c>
      <c r="E481" s="55" t="s">
        <v>136</v>
      </c>
      <c r="F481" s="47" t="s">
        <v>621</v>
      </c>
      <c r="G481" s="55" t="s">
        <v>94</v>
      </c>
      <c r="H481" s="63"/>
      <c r="I481" s="74">
        <v>540000</v>
      </c>
      <c r="J481" s="75"/>
      <c r="K481" s="15">
        <v>550000</v>
      </c>
      <c r="L481" s="15">
        <v>550000</v>
      </c>
      <c r="M481" s="20"/>
      <c r="N481" s="36"/>
    </row>
    <row r="482" spans="1:14" ht="24" customHeight="1" thickBot="1">
      <c r="A482" s="76" t="s">
        <v>617</v>
      </c>
      <c r="B482" s="77"/>
      <c r="C482" s="78"/>
      <c r="D482" s="54">
        <v>977</v>
      </c>
      <c r="E482" s="55" t="s">
        <v>136</v>
      </c>
      <c r="F482" s="47" t="s">
        <v>622</v>
      </c>
      <c r="G482" s="55" t="s">
        <v>28</v>
      </c>
      <c r="H482" s="73">
        <f>SUM(H483)</f>
        <v>1000000</v>
      </c>
      <c r="I482" s="74"/>
      <c r="J482" s="75"/>
      <c r="K482" s="15">
        <f>SUM(K483)</f>
        <v>1000000</v>
      </c>
      <c r="L482" s="15">
        <f>SUM(L483)</f>
        <v>1000000</v>
      </c>
      <c r="M482" s="20"/>
      <c r="N482" s="36"/>
    </row>
    <row r="483" spans="1:14" ht="14.25" customHeight="1" thickBot="1">
      <c r="A483" s="70" t="s">
        <v>248</v>
      </c>
      <c r="B483" s="71"/>
      <c r="C483" s="72"/>
      <c r="D483" s="54">
        <v>977</v>
      </c>
      <c r="E483" s="55" t="s">
        <v>136</v>
      </c>
      <c r="F483" s="47" t="s">
        <v>623</v>
      </c>
      <c r="G483" s="55" t="s">
        <v>93</v>
      </c>
      <c r="H483" s="73">
        <f>SUM(H484)</f>
        <v>1000000</v>
      </c>
      <c r="I483" s="74"/>
      <c r="J483" s="75"/>
      <c r="K483" s="15">
        <f>SUM(K484)</f>
        <v>1000000</v>
      </c>
      <c r="L483" s="15">
        <f>SUM(L484)</f>
        <v>1000000</v>
      </c>
      <c r="M483" s="20"/>
      <c r="N483" s="36"/>
    </row>
    <row r="484" spans="1:14" ht="14.25" customHeight="1" thickBot="1">
      <c r="A484" s="70" t="s">
        <v>92</v>
      </c>
      <c r="B484" s="71"/>
      <c r="C484" s="72"/>
      <c r="D484" s="54">
        <v>977</v>
      </c>
      <c r="E484" s="55" t="s">
        <v>136</v>
      </c>
      <c r="F484" s="47" t="s">
        <v>623</v>
      </c>
      <c r="G484" s="55" t="s">
        <v>94</v>
      </c>
      <c r="H484" s="73">
        <v>1000000</v>
      </c>
      <c r="I484" s="74"/>
      <c r="J484" s="75"/>
      <c r="K484" s="15">
        <v>1000000</v>
      </c>
      <c r="L484" s="15">
        <v>1000000</v>
      </c>
      <c r="M484" s="20"/>
      <c r="N484" s="36"/>
    </row>
    <row r="485" spans="1:14" ht="14.25" customHeight="1" thickBot="1">
      <c r="A485" s="192" t="s">
        <v>624</v>
      </c>
      <c r="B485" s="193"/>
      <c r="C485" s="194"/>
      <c r="D485" s="54">
        <v>977</v>
      </c>
      <c r="E485" s="55" t="s">
        <v>136</v>
      </c>
      <c r="F485" s="47" t="s">
        <v>628</v>
      </c>
      <c r="G485" s="55" t="s">
        <v>28</v>
      </c>
      <c r="H485" s="63"/>
      <c r="I485" s="74">
        <f>SUM(I486)</f>
        <v>660000</v>
      </c>
      <c r="J485" s="75"/>
      <c r="K485" s="15">
        <f>SUM(K486)</f>
        <v>650000</v>
      </c>
      <c r="L485" s="15">
        <f>SUM(L486)</f>
        <v>650000</v>
      </c>
      <c r="M485" s="20"/>
      <c r="N485" s="36"/>
    </row>
    <row r="486" spans="1:14" ht="14.25" customHeight="1" thickBot="1">
      <c r="A486" s="70" t="s">
        <v>248</v>
      </c>
      <c r="B486" s="71"/>
      <c r="C486" s="72"/>
      <c r="D486" s="54">
        <v>977</v>
      </c>
      <c r="E486" s="55" t="s">
        <v>136</v>
      </c>
      <c r="F486" s="47" t="s">
        <v>629</v>
      </c>
      <c r="G486" s="55" t="s">
        <v>93</v>
      </c>
      <c r="H486" s="63"/>
      <c r="I486" s="74">
        <f>SUM(I487)</f>
        <v>660000</v>
      </c>
      <c r="J486" s="75"/>
      <c r="K486" s="15">
        <f>SUM(K487)</f>
        <v>650000</v>
      </c>
      <c r="L486" s="15">
        <f>SUM(L487)</f>
        <v>650000</v>
      </c>
      <c r="M486" s="20"/>
      <c r="N486" s="36"/>
    </row>
    <row r="487" spans="1:14" ht="14.25" customHeight="1" thickBot="1">
      <c r="A487" s="70" t="s">
        <v>92</v>
      </c>
      <c r="B487" s="71"/>
      <c r="C487" s="72"/>
      <c r="D487" s="54">
        <v>977</v>
      </c>
      <c r="E487" s="55" t="s">
        <v>136</v>
      </c>
      <c r="F487" s="47" t="s">
        <v>629</v>
      </c>
      <c r="G487" s="55" t="s">
        <v>94</v>
      </c>
      <c r="H487" s="63"/>
      <c r="I487" s="74">
        <v>660000</v>
      </c>
      <c r="J487" s="75"/>
      <c r="K487" s="15">
        <v>650000</v>
      </c>
      <c r="L487" s="15">
        <v>650000</v>
      </c>
      <c r="M487" s="20"/>
      <c r="N487" s="36"/>
    </row>
    <row r="488" spans="1:14" ht="24.75" customHeight="1" thickBot="1">
      <c r="A488" s="176" t="s">
        <v>625</v>
      </c>
      <c r="B488" s="177"/>
      <c r="C488" s="178"/>
      <c r="D488" s="54">
        <v>977</v>
      </c>
      <c r="E488" s="55" t="s">
        <v>136</v>
      </c>
      <c r="F488" s="47" t="s">
        <v>630</v>
      </c>
      <c r="G488" s="55" t="s">
        <v>28</v>
      </c>
      <c r="H488" s="63"/>
      <c r="I488" s="74">
        <f>SUM(I489)</f>
        <v>200000</v>
      </c>
      <c r="J488" s="75"/>
      <c r="K488" s="15">
        <f>SUM(K489)</f>
        <v>200000</v>
      </c>
      <c r="L488" s="15">
        <f>SUM(L489)</f>
        <v>200000</v>
      </c>
      <c r="M488" s="20"/>
      <c r="N488" s="36"/>
    </row>
    <row r="489" spans="1:14" ht="14.25" customHeight="1" thickBot="1">
      <c r="A489" s="70" t="s">
        <v>248</v>
      </c>
      <c r="B489" s="71"/>
      <c r="C489" s="72"/>
      <c r="D489" s="54">
        <v>977</v>
      </c>
      <c r="E489" s="55" t="s">
        <v>136</v>
      </c>
      <c r="F489" s="47" t="s">
        <v>631</v>
      </c>
      <c r="G489" s="55" t="s">
        <v>93</v>
      </c>
      <c r="H489" s="63"/>
      <c r="I489" s="74">
        <f>SUM(I490)</f>
        <v>200000</v>
      </c>
      <c r="J489" s="75"/>
      <c r="K489" s="15">
        <f>SUM(K490)</f>
        <v>200000</v>
      </c>
      <c r="L489" s="15">
        <f>SUM(L490)</f>
        <v>200000</v>
      </c>
      <c r="M489" s="20"/>
      <c r="N489" s="36"/>
    </row>
    <row r="490" spans="1:14" ht="14.25" customHeight="1" thickBot="1">
      <c r="A490" s="70" t="s">
        <v>92</v>
      </c>
      <c r="B490" s="71"/>
      <c r="C490" s="72"/>
      <c r="D490" s="54">
        <v>977</v>
      </c>
      <c r="E490" s="55" t="s">
        <v>136</v>
      </c>
      <c r="F490" s="47" t="s">
        <v>631</v>
      </c>
      <c r="G490" s="55" t="s">
        <v>94</v>
      </c>
      <c r="H490" s="63"/>
      <c r="I490" s="74">
        <v>200000</v>
      </c>
      <c r="J490" s="75"/>
      <c r="K490" s="15">
        <v>200000</v>
      </c>
      <c r="L490" s="15">
        <v>200000</v>
      </c>
      <c r="M490" s="20"/>
      <c r="N490" s="36"/>
    </row>
    <row r="491" spans="1:14" ht="27.75" customHeight="1" thickBot="1">
      <c r="A491" s="176" t="s">
        <v>626</v>
      </c>
      <c r="B491" s="177"/>
      <c r="C491" s="178"/>
      <c r="D491" s="54">
        <v>977</v>
      </c>
      <c r="E491" s="55" t="s">
        <v>136</v>
      </c>
      <c r="F491" s="48" t="s">
        <v>632</v>
      </c>
      <c r="G491" s="55" t="s">
        <v>28</v>
      </c>
      <c r="H491" s="63"/>
      <c r="I491" s="74">
        <f>SUM(I492)</f>
        <v>200000</v>
      </c>
      <c r="J491" s="75"/>
      <c r="K491" s="15">
        <f>SUM(K492)</f>
        <v>200000</v>
      </c>
      <c r="L491" s="15">
        <f>SUM(L492)</f>
        <v>200000</v>
      </c>
      <c r="M491" s="20"/>
      <c r="N491" s="36"/>
    </row>
    <row r="492" spans="1:14" ht="14.25" customHeight="1" thickBot="1">
      <c r="A492" s="70" t="s">
        <v>248</v>
      </c>
      <c r="B492" s="71"/>
      <c r="C492" s="72"/>
      <c r="D492" s="54">
        <v>977</v>
      </c>
      <c r="E492" s="55" t="s">
        <v>136</v>
      </c>
      <c r="F492" s="48" t="s">
        <v>633</v>
      </c>
      <c r="G492" s="55" t="s">
        <v>93</v>
      </c>
      <c r="H492" s="63"/>
      <c r="I492" s="74">
        <f>SUM(I493)</f>
        <v>200000</v>
      </c>
      <c r="J492" s="75"/>
      <c r="K492" s="15">
        <f>SUM(K493)</f>
        <v>200000</v>
      </c>
      <c r="L492" s="15">
        <f>SUM(L493)</f>
        <v>200000</v>
      </c>
      <c r="M492" s="20"/>
      <c r="N492" s="36"/>
    </row>
    <row r="493" spans="1:14" ht="14.25" customHeight="1" thickBot="1">
      <c r="A493" s="70" t="s">
        <v>92</v>
      </c>
      <c r="B493" s="71"/>
      <c r="C493" s="72"/>
      <c r="D493" s="3">
        <v>977</v>
      </c>
      <c r="E493" s="2" t="s">
        <v>136</v>
      </c>
      <c r="F493" s="48" t="s">
        <v>633</v>
      </c>
      <c r="G493" s="2" t="s">
        <v>94</v>
      </c>
      <c r="H493" s="63"/>
      <c r="I493" s="74">
        <v>200000</v>
      </c>
      <c r="J493" s="75"/>
      <c r="K493" s="15">
        <v>200000</v>
      </c>
      <c r="L493" s="15">
        <v>200000</v>
      </c>
      <c r="M493" s="20"/>
      <c r="N493" s="36"/>
    </row>
    <row r="494" spans="1:14" ht="14.25" customHeight="1" thickBot="1">
      <c r="A494" s="70" t="s">
        <v>627</v>
      </c>
      <c r="B494" s="71"/>
      <c r="C494" s="72"/>
      <c r="D494" s="3">
        <v>977</v>
      </c>
      <c r="E494" s="2" t="s">
        <v>136</v>
      </c>
      <c r="F494" s="48" t="s">
        <v>987</v>
      </c>
      <c r="G494" s="2" t="s">
        <v>28</v>
      </c>
      <c r="H494" s="73">
        <f>SUM(H495)</f>
        <v>3100000</v>
      </c>
      <c r="I494" s="74"/>
      <c r="J494" s="75"/>
      <c r="K494" s="15">
        <f>SUM(K495)</f>
        <v>100000</v>
      </c>
      <c r="L494" s="15">
        <f>SUM(L495)</f>
        <v>100000</v>
      </c>
      <c r="M494" s="20"/>
      <c r="N494" s="36"/>
    </row>
    <row r="495" spans="1:14" ht="14.25" customHeight="1" thickBot="1">
      <c r="A495" s="70" t="s">
        <v>248</v>
      </c>
      <c r="B495" s="71"/>
      <c r="C495" s="72"/>
      <c r="D495" s="3">
        <v>977</v>
      </c>
      <c r="E495" s="2" t="s">
        <v>136</v>
      </c>
      <c r="F495" s="48" t="s">
        <v>988</v>
      </c>
      <c r="G495" s="2" t="s">
        <v>93</v>
      </c>
      <c r="H495" s="73">
        <f>SUM(H496)</f>
        <v>3100000</v>
      </c>
      <c r="I495" s="74"/>
      <c r="J495" s="75"/>
      <c r="K495" s="15">
        <f>SUM(K496)</f>
        <v>100000</v>
      </c>
      <c r="L495" s="15">
        <f>SUM(L496)</f>
        <v>100000</v>
      </c>
      <c r="M495" s="20"/>
      <c r="N495" s="36"/>
    </row>
    <row r="496" spans="1:14" ht="14.25" customHeight="1" thickBot="1">
      <c r="A496" s="70" t="s">
        <v>92</v>
      </c>
      <c r="B496" s="71"/>
      <c r="C496" s="72"/>
      <c r="D496" s="3">
        <v>977</v>
      </c>
      <c r="E496" s="2" t="s">
        <v>136</v>
      </c>
      <c r="F496" s="48" t="s">
        <v>988</v>
      </c>
      <c r="G496" s="2" t="s">
        <v>94</v>
      </c>
      <c r="H496" s="73">
        <v>3100000</v>
      </c>
      <c r="I496" s="74"/>
      <c r="J496" s="75"/>
      <c r="K496" s="15">
        <v>100000</v>
      </c>
      <c r="L496" s="15">
        <v>100000</v>
      </c>
      <c r="M496" s="20"/>
      <c r="N496" s="36"/>
    </row>
    <row r="497" spans="1:14" ht="14.25" customHeight="1" thickBot="1">
      <c r="A497" s="70" t="s">
        <v>634</v>
      </c>
      <c r="B497" s="71"/>
      <c r="C497" s="72"/>
      <c r="D497" s="3">
        <v>977</v>
      </c>
      <c r="E497" s="2" t="s">
        <v>136</v>
      </c>
      <c r="F497" s="48" t="s">
        <v>638</v>
      </c>
      <c r="G497" s="2" t="s">
        <v>28</v>
      </c>
      <c r="H497" s="73">
        <f>SUM(H498)</f>
        <v>3400000</v>
      </c>
      <c r="I497" s="74"/>
      <c r="J497" s="75"/>
      <c r="K497" s="15">
        <f>SUM(K498)</f>
        <v>3400000</v>
      </c>
      <c r="L497" s="15">
        <f>SUM(L498)</f>
        <v>3400000</v>
      </c>
      <c r="M497" s="20"/>
      <c r="N497" s="36"/>
    </row>
    <row r="498" spans="1:14" ht="14.25" customHeight="1" thickBot="1">
      <c r="A498" s="70" t="s">
        <v>248</v>
      </c>
      <c r="B498" s="71"/>
      <c r="C498" s="72"/>
      <c r="D498" s="3">
        <v>977</v>
      </c>
      <c r="E498" s="2" t="s">
        <v>136</v>
      </c>
      <c r="F498" s="48" t="s">
        <v>639</v>
      </c>
      <c r="G498" s="2" t="s">
        <v>93</v>
      </c>
      <c r="H498" s="73">
        <f>SUM(H499)</f>
        <v>3400000</v>
      </c>
      <c r="I498" s="74"/>
      <c r="J498" s="75"/>
      <c r="K498" s="15">
        <f>SUM(K499)</f>
        <v>3400000</v>
      </c>
      <c r="L498" s="15">
        <f>SUM(L499)</f>
        <v>3400000</v>
      </c>
      <c r="M498" s="20"/>
      <c r="N498" s="36"/>
    </row>
    <row r="499" spans="1:14" ht="14.25" customHeight="1" thickBot="1">
      <c r="A499" s="70" t="s">
        <v>92</v>
      </c>
      <c r="B499" s="71"/>
      <c r="C499" s="72"/>
      <c r="D499" s="3">
        <v>977</v>
      </c>
      <c r="E499" s="2" t="s">
        <v>136</v>
      </c>
      <c r="F499" s="48" t="s">
        <v>639</v>
      </c>
      <c r="G499" s="2" t="s">
        <v>94</v>
      </c>
      <c r="H499" s="73">
        <v>3400000</v>
      </c>
      <c r="I499" s="74"/>
      <c r="J499" s="75"/>
      <c r="K499" s="15">
        <v>3400000</v>
      </c>
      <c r="L499" s="15">
        <v>3400000</v>
      </c>
      <c r="M499" s="20"/>
      <c r="N499" s="36"/>
    </row>
    <row r="500" spans="1:14" ht="14.25" customHeight="1" thickBot="1">
      <c r="A500" s="70" t="s">
        <v>635</v>
      </c>
      <c r="B500" s="71"/>
      <c r="C500" s="72"/>
      <c r="D500" s="3">
        <v>977</v>
      </c>
      <c r="E500" s="2" t="s">
        <v>136</v>
      </c>
      <c r="F500" s="48" t="s">
        <v>640</v>
      </c>
      <c r="G500" s="2" t="s">
        <v>28</v>
      </c>
      <c r="H500" s="63"/>
      <c r="I500" s="74">
        <f>SUM(I501)</f>
        <v>150000</v>
      </c>
      <c r="J500" s="75"/>
      <c r="K500" s="15">
        <f>SUM(K501)</f>
        <v>150000</v>
      </c>
      <c r="L500" s="15">
        <f>SUM(L501)</f>
        <v>150000</v>
      </c>
      <c r="M500" s="20"/>
      <c r="N500" s="36"/>
    </row>
    <row r="501" spans="1:14" ht="14.25" customHeight="1" thickBot="1">
      <c r="A501" s="70" t="s">
        <v>248</v>
      </c>
      <c r="B501" s="71"/>
      <c r="C501" s="72"/>
      <c r="D501" s="3">
        <v>977</v>
      </c>
      <c r="E501" s="2" t="s">
        <v>136</v>
      </c>
      <c r="F501" s="48" t="s">
        <v>641</v>
      </c>
      <c r="G501" s="2" t="s">
        <v>93</v>
      </c>
      <c r="H501" s="63"/>
      <c r="I501" s="74">
        <f>SUM(I502)</f>
        <v>150000</v>
      </c>
      <c r="J501" s="75"/>
      <c r="K501" s="15">
        <f>SUM(K502)</f>
        <v>150000</v>
      </c>
      <c r="L501" s="15">
        <f>SUM(L502)</f>
        <v>150000</v>
      </c>
      <c r="M501" s="20"/>
      <c r="N501" s="36"/>
    </row>
    <row r="502" spans="1:14" ht="14.25" customHeight="1" thickBot="1">
      <c r="A502" s="70" t="s">
        <v>92</v>
      </c>
      <c r="B502" s="71"/>
      <c r="C502" s="72"/>
      <c r="D502" s="3">
        <v>977</v>
      </c>
      <c r="E502" s="2" t="s">
        <v>136</v>
      </c>
      <c r="F502" s="48" t="s">
        <v>641</v>
      </c>
      <c r="G502" s="2" t="s">
        <v>94</v>
      </c>
      <c r="H502" s="63"/>
      <c r="I502" s="74">
        <v>150000</v>
      </c>
      <c r="J502" s="75"/>
      <c r="K502" s="15">
        <v>150000</v>
      </c>
      <c r="L502" s="15">
        <v>150000</v>
      </c>
      <c r="M502" s="20"/>
      <c r="N502" s="36"/>
    </row>
    <row r="503" spans="1:14" ht="14.25" customHeight="1" thickBot="1">
      <c r="A503" s="176" t="s">
        <v>636</v>
      </c>
      <c r="B503" s="177"/>
      <c r="C503" s="178"/>
      <c r="D503" s="3">
        <v>977</v>
      </c>
      <c r="E503" s="2" t="s">
        <v>136</v>
      </c>
      <c r="F503" s="48" t="s">
        <v>989</v>
      </c>
      <c r="G503" s="2" t="s">
        <v>28</v>
      </c>
      <c r="H503" s="63"/>
      <c r="I503" s="74">
        <f>SUM(I504)</f>
        <v>500000</v>
      </c>
      <c r="J503" s="75"/>
      <c r="K503" s="15">
        <f>SUM(K504)</f>
        <v>500000</v>
      </c>
      <c r="L503" s="15">
        <f>SUM(L504)</f>
        <v>500000</v>
      </c>
      <c r="M503" s="20"/>
      <c r="N503" s="36"/>
    </row>
    <row r="504" spans="1:14" ht="14.25" customHeight="1" thickBot="1">
      <c r="A504" s="70" t="s">
        <v>248</v>
      </c>
      <c r="B504" s="71"/>
      <c r="C504" s="72"/>
      <c r="D504" s="3">
        <v>977</v>
      </c>
      <c r="E504" s="2" t="s">
        <v>136</v>
      </c>
      <c r="F504" s="48" t="s">
        <v>990</v>
      </c>
      <c r="G504" s="2" t="s">
        <v>93</v>
      </c>
      <c r="H504" s="63"/>
      <c r="I504" s="74">
        <f>SUM(I505)</f>
        <v>500000</v>
      </c>
      <c r="J504" s="75"/>
      <c r="K504" s="15">
        <f>SUM(K505)</f>
        <v>500000</v>
      </c>
      <c r="L504" s="15">
        <f>SUM(L505)</f>
        <v>500000</v>
      </c>
      <c r="M504" s="20"/>
      <c r="N504" s="36"/>
    </row>
    <row r="505" spans="1:14" ht="14.25" customHeight="1" thickBot="1">
      <c r="A505" s="70" t="s">
        <v>92</v>
      </c>
      <c r="B505" s="71"/>
      <c r="C505" s="72"/>
      <c r="D505" s="3">
        <v>977</v>
      </c>
      <c r="E505" s="2" t="s">
        <v>136</v>
      </c>
      <c r="F505" s="48" t="s">
        <v>990</v>
      </c>
      <c r="G505" s="2" t="s">
        <v>94</v>
      </c>
      <c r="H505" s="63"/>
      <c r="I505" s="74">
        <v>500000</v>
      </c>
      <c r="J505" s="75"/>
      <c r="K505" s="15">
        <v>500000</v>
      </c>
      <c r="L505" s="15">
        <v>500000</v>
      </c>
      <c r="M505" s="20"/>
      <c r="N505" s="36"/>
    </row>
    <row r="506" spans="1:14" ht="14.25" customHeight="1" thickBot="1">
      <c r="A506" s="76" t="s">
        <v>637</v>
      </c>
      <c r="B506" s="77"/>
      <c r="C506" s="78"/>
      <c r="D506" s="3">
        <v>977</v>
      </c>
      <c r="E506" s="2" t="s">
        <v>136</v>
      </c>
      <c r="F506" s="48" t="s">
        <v>983</v>
      </c>
      <c r="G506" s="2" t="s">
        <v>28</v>
      </c>
      <c r="H506" s="63"/>
      <c r="I506" s="74">
        <f>SUM(I507)</f>
        <v>1330285.67</v>
      </c>
      <c r="J506" s="75"/>
      <c r="K506" s="15">
        <f>SUM(K507)</f>
        <v>1800000</v>
      </c>
      <c r="L506" s="15">
        <f>SUM(L507)</f>
        <v>0</v>
      </c>
      <c r="M506" s="20"/>
      <c r="N506" s="36"/>
    </row>
    <row r="507" spans="1:14" ht="14.25" customHeight="1" thickBot="1">
      <c r="A507" s="70" t="s">
        <v>248</v>
      </c>
      <c r="B507" s="71"/>
      <c r="C507" s="72"/>
      <c r="D507" s="3">
        <v>977</v>
      </c>
      <c r="E507" s="2" t="s">
        <v>136</v>
      </c>
      <c r="F507" s="48" t="s">
        <v>984</v>
      </c>
      <c r="G507" s="2" t="s">
        <v>93</v>
      </c>
      <c r="H507" s="63"/>
      <c r="I507" s="74">
        <f>SUM(I508)</f>
        <v>1330285.67</v>
      </c>
      <c r="J507" s="75"/>
      <c r="K507" s="15">
        <f>SUM(K508)</f>
        <v>1800000</v>
      </c>
      <c r="L507" s="15">
        <f>SUM(L508)</f>
        <v>0</v>
      </c>
      <c r="M507" s="20"/>
      <c r="N507" s="36"/>
    </row>
    <row r="508" spans="1:14" ht="14.25" customHeight="1" thickBot="1">
      <c r="A508" s="70" t="s">
        <v>92</v>
      </c>
      <c r="B508" s="71"/>
      <c r="C508" s="72"/>
      <c r="D508" s="3">
        <v>977</v>
      </c>
      <c r="E508" s="2" t="s">
        <v>136</v>
      </c>
      <c r="F508" s="48" t="s">
        <v>984</v>
      </c>
      <c r="G508" s="2" t="s">
        <v>94</v>
      </c>
      <c r="H508" s="63"/>
      <c r="I508" s="74">
        <v>1330285.67</v>
      </c>
      <c r="J508" s="75"/>
      <c r="K508" s="15">
        <v>1800000</v>
      </c>
      <c r="L508" s="15">
        <v>0</v>
      </c>
      <c r="M508" s="20"/>
      <c r="N508" s="36"/>
    </row>
    <row r="509" spans="1:14" ht="25.5" customHeight="1" thickBot="1">
      <c r="A509" s="76" t="s">
        <v>642</v>
      </c>
      <c r="B509" s="77"/>
      <c r="C509" s="78"/>
      <c r="D509" s="3">
        <v>977</v>
      </c>
      <c r="E509" s="2" t="s">
        <v>136</v>
      </c>
      <c r="F509" s="48" t="s">
        <v>985</v>
      </c>
      <c r="G509" s="2" t="s">
        <v>28</v>
      </c>
      <c r="H509" s="73">
        <f>SUM(H510)</f>
        <v>669714.33</v>
      </c>
      <c r="I509" s="74"/>
      <c r="J509" s="75"/>
      <c r="K509" s="15">
        <f>SUM(K510)</f>
        <v>200000</v>
      </c>
      <c r="L509" s="15">
        <f>SUM(L510)</f>
        <v>0</v>
      </c>
      <c r="M509" s="20"/>
      <c r="N509" s="36"/>
    </row>
    <row r="510" spans="1:14" ht="14.25" customHeight="1" thickBot="1">
      <c r="A510" s="70" t="s">
        <v>248</v>
      </c>
      <c r="B510" s="71"/>
      <c r="C510" s="72"/>
      <c r="D510" s="3">
        <v>977</v>
      </c>
      <c r="E510" s="2" t="s">
        <v>136</v>
      </c>
      <c r="F510" s="48" t="s">
        <v>986</v>
      </c>
      <c r="G510" s="2" t="s">
        <v>93</v>
      </c>
      <c r="H510" s="73">
        <f>SUM(H511)</f>
        <v>669714.33</v>
      </c>
      <c r="I510" s="74"/>
      <c r="J510" s="75"/>
      <c r="K510" s="15">
        <f>SUM(K511)</f>
        <v>200000</v>
      </c>
      <c r="L510" s="15">
        <f>SUM(L511)</f>
        <v>0</v>
      </c>
      <c r="M510" s="20"/>
      <c r="N510" s="36"/>
    </row>
    <row r="511" spans="1:14" ht="14.25" customHeight="1" thickBot="1">
      <c r="A511" s="70" t="s">
        <v>92</v>
      </c>
      <c r="B511" s="71"/>
      <c r="C511" s="72"/>
      <c r="D511" s="3">
        <v>977</v>
      </c>
      <c r="E511" s="2" t="s">
        <v>136</v>
      </c>
      <c r="F511" s="48" t="s">
        <v>986</v>
      </c>
      <c r="G511" s="2" t="s">
        <v>94</v>
      </c>
      <c r="H511" s="73">
        <v>669714.33</v>
      </c>
      <c r="I511" s="74"/>
      <c r="J511" s="75"/>
      <c r="K511" s="15">
        <v>200000</v>
      </c>
      <c r="L511" s="15">
        <v>0</v>
      </c>
      <c r="M511" s="20"/>
      <c r="N511" s="36"/>
    </row>
    <row r="512" spans="1:14" ht="28.5" customHeight="1" thickBot="1">
      <c r="A512" s="76" t="s">
        <v>642</v>
      </c>
      <c r="B512" s="77"/>
      <c r="C512" s="78"/>
      <c r="D512" s="3">
        <v>977</v>
      </c>
      <c r="E512" s="2" t="s">
        <v>136</v>
      </c>
      <c r="F512" s="48" t="s">
        <v>985</v>
      </c>
      <c r="G512" s="2" t="s">
        <v>28</v>
      </c>
      <c r="H512" s="73">
        <f>SUM(H513)</f>
        <v>541589</v>
      </c>
      <c r="I512" s="74"/>
      <c r="J512" s="75"/>
      <c r="K512" s="15">
        <f>SUM(K513)</f>
        <v>0</v>
      </c>
      <c r="L512" s="15">
        <f>SUM(L513)</f>
        <v>0</v>
      </c>
      <c r="M512" s="20"/>
      <c r="N512" s="36"/>
    </row>
    <row r="513" spans="1:14" ht="14.25" customHeight="1" thickBot="1">
      <c r="A513" s="70" t="s">
        <v>248</v>
      </c>
      <c r="B513" s="71"/>
      <c r="C513" s="72"/>
      <c r="D513" s="3">
        <v>977</v>
      </c>
      <c r="E513" s="2" t="s">
        <v>136</v>
      </c>
      <c r="F513" s="48" t="s">
        <v>986</v>
      </c>
      <c r="G513" s="2" t="s">
        <v>93</v>
      </c>
      <c r="H513" s="73">
        <f>SUM(H514)</f>
        <v>541589</v>
      </c>
      <c r="I513" s="74"/>
      <c r="J513" s="75"/>
      <c r="K513" s="15">
        <f>SUM(K514)</f>
        <v>0</v>
      </c>
      <c r="L513" s="15">
        <f>SUM(L514)</f>
        <v>0</v>
      </c>
      <c r="M513" s="20"/>
      <c r="N513" s="36"/>
    </row>
    <row r="514" spans="1:14" ht="14.25" customHeight="1" thickBot="1">
      <c r="A514" s="70" t="s">
        <v>92</v>
      </c>
      <c r="B514" s="71"/>
      <c r="C514" s="72"/>
      <c r="D514" s="3">
        <v>977</v>
      </c>
      <c r="E514" s="2" t="s">
        <v>136</v>
      </c>
      <c r="F514" s="48" t="s">
        <v>986</v>
      </c>
      <c r="G514" s="2" t="s">
        <v>94</v>
      </c>
      <c r="H514" s="73">
        <v>541589</v>
      </c>
      <c r="I514" s="74"/>
      <c r="J514" s="75"/>
      <c r="K514" s="15">
        <v>0</v>
      </c>
      <c r="L514" s="15">
        <v>0</v>
      </c>
      <c r="M514" s="20"/>
      <c r="N514" s="36"/>
    </row>
    <row r="515" spans="1:14" ht="24" customHeight="1" thickBot="1">
      <c r="A515" s="176" t="s">
        <v>643</v>
      </c>
      <c r="B515" s="177"/>
      <c r="C515" s="178"/>
      <c r="D515" s="3">
        <v>977</v>
      </c>
      <c r="E515" s="2" t="s">
        <v>136</v>
      </c>
      <c r="F515" s="48" t="s">
        <v>645</v>
      </c>
      <c r="G515" s="2" t="s">
        <v>28</v>
      </c>
      <c r="H515" s="63"/>
      <c r="I515" s="74">
        <f>SUM(I516)</f>
        <v>650000</v>
      </c>
      <c r="J515" s="75"/>
      <c r="K515" s="15">
        <f>SUM(K516)</f>
        <v>650000</v>
      </c>
      <c r="L515" s="15">
        <f>SUM(L516)</f>
        <v>650000</v>
      </c>
      <c r="M515" s="20"/>
      <c r="N515" s="36"/>
    </row>
    <row r="516" spans="1:14" ht="14.25" customHeight="1" thickBot="1">
      <c r="A516" s="70" t="s">
        <v>248</v>
      </c>
      <c r="B516" s="71"/>
      <c r="C516" s="72"/>
      <c r="D516" s="3">
        <v>977</v>
      </c>
      <c r="E516" s="2" t="s">
        <v>136</v>
      </c>
      <c r="F516" s="48" t="s">
        <v>646</v>
      </c>
      <c r="G516" s="2" t="s">
        <v>93</v>
      </c>
      <c r="H516" s="63"/>
      <c r="I516" s="74">
        <f>SUM(I517)</f>
        <v>650000</v>
      </c>
      <c r="J516" s="75"/>
      <c r="K516" s="15">
        <f>SUM(K517)</f>
        <v>650000</v>
      </c>
      <c r="L516" s="15">
        <f>SUM(L517)</f>
        <v>650000</v>
      </c>
      <c r="M516" s="20"/>
      <c r="N516" s="36"/>
    </row>
    <row r="517" spans="1:14" ht="14.25" customHeight="1" thickBot="1">
      <c r="A517" s="70" t="s">
        <v>92</v>
      </c>
      <c r="B517" s="71"/>
      <c r="C517" s="72"/>
      <c r="D517" s="3">
        <v>977</v>
      </c>
      <c r="E517" s="2" t="s">
        <v>136</v>
      </c>
      <c r="F517" s="48" t="s">
        <v>646</v>
      </c>
      <c r="G517" s="2" t="s">
        <v>94</v>
      </c>
      <c r="H517" s="63"/>
      <c r="I517" s="74">
        <v>650000</v>
      </c>
      <c r="J517" s="75"/>
      <c r="K517" s="15">
        <v>650000</v>
      </c>
      <c r="L517" s="15">
        <v>650000</v>
      </c>
      <c r="M517" s="20"/>
      <c r="N517" s="36"/>
    </row>
    <row r="518" spans="1:14" ht="25.5" customHeight="1" thickBot="1">
      <c r="A518" s="76" t="s">
        <v>644</v>
      </c>
      <c r="B518" s="77"/>
      <c r="C518" s="78"/>
      <c r="D518" s="3">
        <v>977</v>
      </c>
      <c r="E518" s="2" t="s">
        <v>136</v>
      </c>
      <c r="F518" s="48" t="s">
        <v>647</v>
      </c>
      <c r="G518" s="2" t="s">
        <v>28</v>
      </c>
      <c r="H518" s="63"/>
      <c r="I518" s="74">
        <f>SUM(I519)</f>
        <v>300000</v>
      </c>
      <c r="J518" s="75"/>
      <c r="K518" s="15">
        <f>SUM(K519)</f>
        <v>300000</v>
      </c>
      <c r="L518" s="15">
        <f>SUM(L519)</f>
        <v>300000</v>
      </c>
      <c r="M518" s="20"/>
      <c r="N518" s="36"/>
    </row>
    <row r="519" spans="1:14" ht="14.25" customHeight="1" thickBot="1">
      <c r="A519" s="70" t="s">
        <v>248</v>
      </c>
      <c r="B519" s="71"/>
      <c r="C519" s="72"/>
      <c r="D519" s="3">
        <v>977</v>
      </c>
      <c r="E519" s="2" t="s">
        <v>136</v>
      </c>
      <c r="F519" s="48" t="s">
        <v>648</v>
      </c>
      <c r="G519" s="2" t="s">
        <v>93</v>
      </c>
      <c r="H519" s="63"/>
      <c r="I519" s="74">
        <f>SUM(I520)</f>
        <v>300000</v>
      </c>
      <c r="J519" s="75"/>
      <c r="K519" s="15">
        <f>SUM(K520)</f>
        <v>300000</v>
      </c>
      <c r="L519" s="15">
        <f>SUM(L520)</f>
        <v>300000</v>
      </c>
      <c r="M519" s="20"/>
      <c r="N519" s="36"/>
    </row>
    <row r="520" spans="1:14" ht="14.25" customHeight="1" thickBot="1">
      <c r="A520" s="70" t="s">
        <v>92</v>
      </c>
      <c r="B520" s="71"/>
      <c r="C520" s="72"/>
      <c r="D520" s="3">
        <v>977</v>
      </c>
      <c r="E520" s="2" t="s">
        <v>136</v>
      </c>
      <c r="F520" s="48" t="s">
        <v>648</v>
      </c>
      <c r="G520" s="2" t="s">
        <v>94</v>
      </c>
      <c r="H520" s="63"/>
      <c r="I520" s="74">
        <v>300000</v>
      </c>
      <c r="J520" s="75"/>
      <c r="K520" s="15">
        <v>300000</v>
      </c>
      <c r="L520" s="15">
        <v>300000</v>
      </c>
      <c r="M520" s="20"/>
      <c r="N520" s="36"/>
    </row>
    <row r="521" spans="1:14" ht="24" customHeight="1" thickBot="1">
      <c r="A521" s="176" t="s">
        <v>649</v>
      </c>
      <c r="B521" s="177"/>
      <c r="C521" s="178"/>
      <c r="D521" s="3">
        <v>977</v>
      </c>
      <c r="E521" s="2" t="s">
        <v>136</v>
      </c>
      <c r="F521" s="48" t="s">
        <v>651</v>
      </c>
      <c r="G521" s="2" t="s">
        <v>28</v>
      </c>
      <c r="H521" s="73">
        <f>SUM(H522)</f>
        <v>968000</v>
      </c>
      <c r="I521" s="74"/>
      <c r="J521" s="75"/>
      <c r="K521" s="15">
        <f>SUM(K522)</f>
        <v>1000000</v>
      </c>
      <c r="L521" s="15">
        <f>SUM(L522)</f>
        <v>1000000</v>
      </c>
      <c r="M521" s="20"/>
      <c r="N521" s="36"/>
    </row>
    <row r="522" spans="1:14" ht="14.25" customHeight="1" thickBot="1">
      <c r="A522" s="70" t="s">
        <v>248</v>
      </c>
      <c r="B522" s="71"/>
      <c r="C522" s="72"/>
      <c r="D522" s="3">
        <v>977</v>
      </c>
      <c r="E522" s="2" t="s">
        <v>136</v>
      </c>
      <c r="F522" s="48" t="s">
        <v>652</v>
      </c>
      <c r="G522" s="2" t="s">
        <v>93</v>
      </c>
      <c r="H522" s="73">
        <f>SUM(H523)</f>
        <v>968000</v>
      </c>
      <c r="I522" s="74"/>
      <c r="J522" s="75"/>
      <c r="K522" s="15">
        <f>SUM(K523)</f>
        <v>1000000</v>
      </c>
      <c r="L522" s="15">
        <f>SUM(L523)</f>
        <v>1000000</v>
      </c>
      <c r="M522" s="20"/>
      <c r="N522" s="36"/>
    </row>
    <row r="523" spans="1:14" ht="14.25" customHeight="1" thickBot="1">
      <c r="A523" s="70" t="s">
        <v>92</v>
      </c>
      <c r="B523" s="71"/>
      <c r="C523" s="72"/>
      <c r="D523" s="3">
        <v>977</v>
      </c>
      <c r="E523" s="2" t="s">
        <v>136</v>
      </c>
      <c r="F523" s="48" t="s">
        <v>652</v>
      </c>
      <c r="G523" s="2" t="s">
        <v>94</v>
      </c>
      <c r="H523" s="73">
        <v>968000</v>
      </c>
      <c r="I523" s="74"/>
      <c r="J523" s="75"/>
      <c r="K523" s="15">
        <v>1000000</v>
      </c>
      <c r="L523" s="15">
        <v>1000000</v>
      </c>
      <c r="M523" s="20"/>
      <c r="N523" s="36"/>
    </row>
    <row r="524" spans="1:14" ht="30.75" customHeight="1" thickBot="1">
      <c r="A524" s="70" t="s">
        <v>650</v>
      </c>
      <c r="B524" s="71"/>
      <c r="C524" s="72"/>
      <c r="D524" s="3">
        <v>977</v>
      </c>
      <c r="E524" s="2" t="s">
        <v>136</v>
      </c>
      <c r="F524" s="48" t="s">
        <v>653</v>
      </c>
      <c r="G524" s="2" t="s">
        <v>28</v>
      </c>
      <c r="H524" s="63"/>
      <c r="I524" s="74">
        <f>SUM(I525)</f>
        <v>432000</v>
      </c>
      <c r="J524" s="75"/>
      <c r="K524" s="15">
        <f>SUM(K525)</f>
        <v>400000</v>
      </c>
      <c r="L524" s="15">
        <f>SUM(L525)</f>
        <v>400000</v>
      </c>
      <c r="M524" s="20"/>
      <c r="N524" s="36"/>
    </row>
    <row r="525" spans="1:14" ht="14.25" customHeight="1" thickBot="1">
      <c r="A525" s="70" t="s">
        <v>248</v>
      </c>
      <c r="B525" s="71"/>
      <c r="C525" s="72"/>
      <c r="D525" s="3">
        <v>977</v>
      </c>
      <c r="E525" s="2" t="s">
        <v>136</v>
      </c>
      <c r="F525" s="48" t="s">
        <v>654</v>
      </c>
      <c r="G525" s="2" t="s">
        <v>93</v>
      </c>
      <c r="H525" s="63"/>
      <c r="I525" s="74">
        <f>SUM(I526)</f>
        <v>432000</v>
      </c>
      <c r="J525" s="75"/>
      <c r="K525" s="15">
        <f>SUM(K526)</f>
        <v>400000</v>
      </c>
      <c r="L525" s="15">
        <f>SUM(L526)</f>
        <v>400000</v>
      </c>
      <c r="M525" s="20"/>
      <c r="N525" s="36"/>
    </row>
    <row r="526" spans="1:14" ht="14.25" customHeight="1">
      <c r="A526" s="70" t="s">
        <v>92</v>
      </c>
      <c r="B526" s="71"/>
      <c r="C526" s="72"/>
      <c r="D526" s="3">
        <v>977</v>
      </c>
      <c r="E526" s="2" t="s">
        <v>136</v>
      </c>
      <c r="F526" s="49" t="s">
        <v>654</v>
      </c>
      <c r="G526" s="2" t="s">
        <v>94</v>
      </c>
      <c r="H526" s="63"/>
      <c r="I526" s="74">
        <v>432000</v>
      </c>
      <c r="J526" s="75"/>
      <c r="K526" s="15">
        <v>400000</v>
      </c>
      <c r="L526" s="15">
        <v>400000</v>
      </c>
      <c r="M526" s="20"/>
      <c r="N526" s="36"/>
    </row>
    <row r="527" spans="1:14" ht="36.75" customHeight="1" thickBot="1">
      <c r="A527" s="79" t="s">
        <v>655</v>
      </c>
      <c r="B527" s="80"/>
      <c r="C527" s="81"/>
      <c r="D527" s="3">
        <v>977</v>
      </c>
      <c r="E527" s="2" t="s">
        <v>136</v>
      </c>
      <c r="F527" s="59" t="s">
        <v>660</v>
      </c>
      <c r="G527" s="2" t="s">
        <v>28</v>
      </c>
      <c r="H527" s="73">
        <f>SUM(H528+H531+H534+H537+H540)</f>
        <v>10052334.74</v>
      </c>
      <c r="I527" s="74"/>
      <c r="J527" s="75"/>
      <c r="K527" s="15">
        <f>SUM(K528+K531+K534+K537+K540)</f>
        <v>8495198.85</v>
      </c>
      <c r="L527" s="15">
        <f>SUM(L528+L531+L534+L537+L540)</f>
        <v>8495198.85</v>
      </c>
      <c r="M527" s="20"/>
      <c r="N527" s="36"/>
    </row>
    <row r="528" spans="1:14" ht="14.25" customHeight="1" thickBot="1">
      <c r="A528" s="76" t="s">
        <v>656</v>
      </c>
      <c r="B528" s="77"/>
      <c r="C528" s="78"/>
      <c r="D528" s="3">
        <v>977</v>
      </c>
      <c r="E528" s="2" t="s">
        <v>136</v>
      </c>
      <c r="F528" s="47" t="s">
        <v>661</v>
      </c>
      <c r="G528" s="2" t="s">
        <v>28</v>
      </c>
      <c r="H528" s="73">
        <f>SUM(H529)</f>
        <v>219240.41</v>
      </c>
      <c r="I528" s="74"/>
      <c r="J528" s="75"/>
      <c r="K528" s="15">
        <f>SUM(K529)</f>
        <v>119240.41</v>
      </c>
      <c r="L528" s="15">
        <f>SUM(L529)</f>
        <v>119240.41</v>
      </c>
      <c r="M528" s="20"/>
      <c r="N528" s="36"/>
    </row>
    <row r="529" spans="1:14" ht="14.25" customHeight="1" thickBot="1">
      <c r="A529" s="70" t="s">
        <v>248</v>
      </c>
      <c r="B529" s="71"/>
      <c r="C529" s="72"/>
      <c r="D529" s="3">
        <v>977</v>
      </c>
      <c r="E529" s="2" t="s">
        <v>136</v>
      </c>
      <c r="F529" s="47" t="s">
        <v>662</v>
      </c>
      <c r="G529" s="2" t="s">
        <v>93</v>
      </c>
      <c r="H529" s="73">
        <f>SUM(H530)</f>
        <v>219240.41</v>
      </c>
      <c r="I529" s="74"/>
      <c r="J529" s="75"/>
      <c r="K529" s="15">
        <f>SUM(K530)</f>
        <v>119240.41</v>
      </c>
      <c r="L529" s="15">
        <f>SUM(L530)</f>
        <v>119240.41</v>
      </c>
      <c r="M529" s="20"/>
      <c r="N529" s="36"/>
    </row>
    <row r="530" spans="1:14" ht="14.25" customHeight="1" thickBot="1">
      <c r="A530" s="70" t="s">
        <v>92</v>
      </c>
      <c r="B530" s="71"/>
      <c r="C530" s="72"/>
      <c r="D530" s="3">
        <v>977</v>
      </c>
      <c r="E530" s="2" t="s">
        <v>136</v>
      </c>
      <c r="F530" s="47" t="s">
        <v>662</v>
      </c>
      <c r="G530" s="2" t="s">
        <v>94</v>
      </c>
      <c r="H530" s="73">
        <v>219240.41</v>
      </c>
      <c r="I530" s="74"/>
      <c r="J530" s="75"/>
      <c r="K530" s="15">
        <v>119240.41</v>
      </c>
      <c r="L530" s="15">
        <v>119240.41</v>
      </c>
      <c r="M530" s="20"/>
      <c r="N530" s="36"/>
    </row>
    <row r="531" spans="1:14" ht="14.25" customHeight="1" thickBot="1">
      <c r="A531" s="76" t="s">
        <v>657</v>
      </c>
      <c r="B531" s="77"/>
      <c r="C531" s="78"/>
      <c r="D531" s="3">
        <v>977</v>
      </c>
      <c r="E531" s="2" t="s">
        <v>136</v>
      </c>
      <c r="F531" s="47" t="s">
        <v>663</v>
      </c>
      <c r="G531" s="2" t="s">
        <v>28</v>
      </c>
      <c r="H531" s="73">
        <f>SUM(I532)</f>
        <v>0</v>
      </c>
      <c r="I531" s="74"/>
      <c r="J531" s="75"/>
      <c r="K531" s="15">
        <f>SUM(K532)</f>
        <v>100000</v>
      </c>
      <c r="L531" s="15">
        <f>SUM(L532)</f>
        <v>100000</v>
      </c>
      <c r="M531" s="20"/>
      <c r="N531" s="36"/>
    </row>
    <row r="532" spans="1:14" ht="14.25" customHeight="1" thickBot="1">
      <c r="A532" s="70" t="s">
        <v>248</v>
      </c>
      <c r="B532" s="71"/>
      <c r="C532" s="72"/>
      <c r="D532" s="3">
        <v>977</v>
      </c>
      <c r="E532" s="2" t="s">
        <v>136</v>
      </c>
      <c r="F532" s="47" t="s">
        <v>664</v>
      </c>
      <c r="G532" s="2" t="s">
        <v>93</v>
      </c>
      <c r="H532" s="63"/>
      <c r="I532" s="74">
        <f>SUM(I533)</f>
        <v>0</v>
      </c>
      <c r="J532" s="75"/>
      <c r="K532" s="15">
        <f>SUM(K533)</f>
        <v>100000</v>
      </c>
      <c r="L532" s="15">
        <f>SUM(L533)</f>
        <v>100000</v>
      </c>
      <c r="M532" s="20"/>
      <c r="N532" s="36"/>
    </row>
    <row r="533" spans="1:14" ht="14.25" customHeight="1" thickBot="1">
      <c r="A533" s="70" t="s">
        <v>92</v>
      </c>
      <c r="B533" s="71"/>
      <c r="C533" s="72"/>
      <c r="D533" s="3">
        <v>977</v>
      </c>
      <c r="E533" s="2" t="s">
        <v>136</v>
      </c>
      <c r="F533" s="47" t="s">
        <v>664</v>
      </c>
      <c r="G533" s="2" t="s">
        <v>94</v>
      </c>
      <c r="H533" s="63"/>
      <c r="I533" s="74"/>
      <c r="J533" s="75"/>
      <c r="K533" s="15">
        <v>100000</v>
      </c>
      <c r="L533" s="15">
        <v>100000</v>
      </c>
      <c r="M533" s="20"/>
      <c r="N533" s="36"/>
    </row>
    <row r="534" spans="1:14" ht="25.5" customHeight="1" thickBot="1">
      <c r="A534" s="76" t="s">
        <v>658</v>
      </c>
      <c r="B534" s="77"/>
      <c r="C534" s="78"/>
      <c r="D534" s="3">
        <v>977</v>
      </c>
      <c r="E534" s="2" t="s">
        <v>136</v>
      </c>
      <c r="F534" s="47" t="s">
        <v>665</v>
      </c>
      <c r="G534" s="2" t="s">
        <v>28</v>
      </c>
      <c r="H534" s="73">
        <f>SUM(H535)</f>
        <v>200000</v>
      </c>
      <c r="I534" s="74"/>
      <c r="J534" s="75"/>
      <c r="K534" s="15">
        <f>SUM(K535)</f>
        <v>200000</v>
      </c>
      <c r="L534" s="15">
        <f>SUM(L535)</f>
        <v>200000</v>
      </c>
      <c r="M534" s="20"/>
      <c r="N534" s="36"/>
    </row>
    <row r="535" spans="1:14" ht="14.25" customHeight="1" thickBot="1">
      <c r="A535" s="70" t="s">
        <v>248</v>
      </c>
      <c r="B535" s="71"/>
      <c r="C535" s="72"/>
      <c r="D535" s="3">
        <v>977</v>
      </c>
      <c r="E535" s="2" t="s">
        <v>136</v>
      </c>
      <c r="F535" s="47" t="s">
        <v>666</v>
      </c>
      <c r="G535" s="2" t="s">
        <v>93</v>
      </c>
      <c r="H535" s="73">
        <f>SUM(H536)</f>
        <v>200000</v>
      </c>
      <c r="I535" s="74"/>
      <c r="J535" s="75"/>
      <c r="K535" s="15">
        <f>SUM(K536)</f>
        <v>200000</v>
      </c>
      <c r="L535" s="15">
        <f>SUM(L536)</f>
        <v>200000</v>
      </c>
      <c r="M535" s="20"/>
      <c r="N535" s="36"/>
    </row>
    <row r="536" spans="1:14" ht="14.25" customHeight="1" thickBot="1">
      <c r="A536" s="70" t="s">
        <v>92</v>
      </c>
      <c r="B536" s="71"/>
      <c r="C536" s="72"/>
      <c r="D536" s="3">
        <v>977</v>
      </c>
      <c r="E536" s="2" t="s">
        <v>136</v>
      </c>
      <c r="F536" s="47" t="s">
        <v>666</v>
      </c>
      <c r="G536" s="2" t="s">
        <v>94</v>
      </c>
      <c r="H536" s="73">
        <v>200000</v>
      </c>
      <c r="I536" s="74"/>
      <c r="J536" s="75"/>
      <c r="K536" s="15">
        <v>200000</v>
      </c>
      <c r="L536" s="15">
        <v>200000</v>
      </c>
      <c r="M536" s="20"/>
      <c r="N536" s="36"/>
    </row>
    <row r="537" spans="1:14" ht="21.75" customHeight="1" thickBot="1">
      <c r="A537" s="76" t="s">
        <v>659</v>
      </c>
      <c r="B537" s="77"/>
      <c r="C537" s="78"/>
      <c r="D537" s="3">
        <v>977</v>
      </c>
      <c r="E537" s="2" t="s">
        <v>136</v>
      </c>
      <c r="F537" s="48" t="s">
        <v>965</v>
      </c>
      <c r="G537" s="2" t="s">
        <v>28</v>
      </c>
      <c r="H537" s="73">
        <f>SUM(H538)</f>
        <v>7995198.85</v>
      </c>
      <c r="I537" s="74"/>
      <c r="J537" s="75"/>
      <c r="K537" s="15">
        <f>SUM(K538)</f>
        <v>7995198.85</v>
      </c>
      <c r="L537" s="15">
        <f>SUM(L538)</f>
        <v>7995198.85</v>
      </c>
      <c r="M537" s="20"/>
      <c r="N537" s="36"/>
    </row>
    <row r="538" spans="1:14" ht="14.25" customHeight="1" thickBot="1">
      <c r="A538" s="70" t="s">
        <v>248</v>
      </c>
      <c r="B538" s="71"/>
      <c r="C538" s="72"/>
      <c r="D538" s="3">
        <v>977</v>
      </c>
      <c r="E538" s="2" t="s">
        <v>136</v>
      </c>
      <c r="F538" s="48" t="s">
        <v>920</v>
      </c>
      <c r="G538" s="2" t="s">
        <v>93</v>
      </c>
      <c r="H538" s="73">
        <f>SUM(H539)</f>
        <v>7995198.85</v>
      </c>
      <c r="I538" s="74"/>
      <c r="J538" s="75"/>
      <c r="K538" s="15">
        <f>SUM(K539)</f>
        <v>7995198.85</v>
      </c>
      <c r="L538" s="15">
        <f>SUM(L539)</f>
        <v>7995198.85</v>
      </c>
      <c r="M538" s="20"/>
      <c r="N538" s="36"/>
    </row>
    <row r="539" spans="1:14" ht="14.25" customHeight="1" thickBot="1">
      <c r="A539" s="70" t="s">
        <v>92</v>
      </c>
      <c r="B539" s="71"/>
      <c r="C539" s="72"/>
      <c r="D539" s="3">
        <v>977</v>
      </c>
      <c r="E539" s="2" t="s">
        <v>136</v>
      </c>
      <c r="F539" s="49" t="s">
        <v>920</v>
      </c>
      <c r="G539" s="2" t="s">
        <v>94</v>
      </c>
      <c r="H539" s="73">
        <v>7995198.85</v>
      </c>
      <c r="I539" s="74"/>
      <c r="J539" s="75"/>
      <c r="K539" s="15">
        <v>7995198.85</v>
      </c>
      <c r="L539" s="15">
        <v>7995198.85</v>
      </c>
      <c r="M539" s="20"/>
      <c r="N539" s="36"/>
    </row>
    <row r="540" spans="1:14" ht="14.25" customHeight="1" thickBot="1">
      <c r="A540" s="76" t="s">
        <v>659</v>
      </c>
      <c r="B540" s="77"/>
      <c r="C540" s="78"/>
      <c r="D540" s="3">
        <v>977</v>
      </c>
      <c r="E540" s="2" t="s">
        <v>136</v>
      </c>
      <c r="F540" s="48" t="s">
        <v>921</v>
      </c>
      <c r="G540" s="2" t="s">
        <v>28</v>
      </c>
      <c r="H540" s="73">
        <f>SUM(H541)</f>
        <v>1637895.48</v>
      </c>
      <c r="I540" s="74"/>
      <c r="J540" s="75"/>
      <c r="K540" s="15">
        <f>SUM(K541)</f>
        <v>80759.59</v>
      </c>
      <c r="L540" s="15">
        <f>SUM(L541)</f>
        <v>80759.59</v>
      </c>
      <c r="M540" s="20"/>
      <c r="N540" s="36"/>
    </row>
    <row r="541" spans="1:14" ht="14.25" customHeight="1" thickBot="1">
      <c r="A541" s="70" t="s">
        <v>248</v>
      </c>
      <c r="B541" s="71"/>
      <c r="C541" s="72"/>
      <c r="D541" s="3">
        <v>977</v>
      </c>
      <c r="E541" s="2" t="s">
        <v>136</v>
      </c>
      <c r="F541" s="48" t="s">
        <v>920</v>
      </c>
      <c r="G541" s="2" t="s">
        <v>93</v>
      </c>
      <c r="H541" s="73">
        <f>SUM(H542)</f>
        <v>1637895.48</v>
      </c>
      <c r="I541" s="74"/>
      <c r="J541" s="75"/>
      <c r="K541" s="15">
        <f>SUM(K542)</f>
        <v>80759.59</v>
      </c>
      <c r="L541" s="15">
        <f>SUM(L542)</f>
        <v>80759.59</v>
      </c>
      <c r="M541" s="20"/>
      <c r="N541" s="36"/>
    </row>
    <row r="542" spans="1:14" ht="14.25" customHeight="1" thickBot="1">
      <c r="A542" s="70" t="s">
        <v>92</v>
      </c>
      <c r="B542" s="71"/>
      <c r="C542" s="72"/>
      <c r="D542" s="3">
        <v>977</v>
      </c>
      <c r="E542" s="2" t="s">
        <v>136</v>
      </c>
      <c r="F542" s="48" t="s">
        <v>920</v>
      </c>
      <c r="G542" s="2" t="s">
        <v>94</v>
      </c>
      <c r="H542" s="73">
        <v>1637895.48</v>
      </c>
      <c r="I542" s="74"/>
      <c r="J542" s="75"/>
      <c r="K542" s="15">
        <v>80759.59</v>
      </c>
      <c r="L542" s="15">
        <v>80759.59</v>
      </c>
      <c r="M542" s="20"/>
      <c r="N542" s="36"/>
    </row>
    <row r="543" spans="1:14" ht="25.5" customHeight="1" thickBot="1">
      <c r="A543" s="79" t="s">
        <v>667</v>
      </c>
      <c r="B543" s="80"/>
      <c r="C543" s="81"/>
      <c r="D543" s="3">
        <v>977</v>
      </c>
      <c r="E543" s="2" t="s">
        <v>136</v>
      </c>
      <c r="F543" s="22" t="s">
        <v>668</v>
      </c>
      <c r="G543" s="2" t="s">
        <v>28</v>
      </c>
      <c r="H543" s="73">
        <f>SUM(H544+H547+I550)</f>
        <v>588000</v>
      </c>
      <c r="I543" s="74"/>
      <c r="J543" s="75"/>
      <c r="K543" s="15"/>
      <c r="L543" s="15"/>
      <c r="M543" s="20"/>
      <c r="N543" s="36"/>
    </row>
    <row r="544" spans="1:14" ht="24" customHeight="1" hidden="1" thickBot="1">
      <c r="A544" s="70" t="s">
        <v>407</v>
      </c>
      <c r="B544" s="71"/>
      <c r="C544" s="72"/>
      <c r="D544" s="3">
        <v>977</v>
      </c>
      <c r="E544" s="2" t="s">
        <v>136</v>
      </c>
      <c r="F544" s="23" t="s">
        <v>801</v>
      </c>
      <c r="G544" s="2" t="s">
        <v>28</v>
      </c>
      <c r="H544" s="73">
        <f>SUM(H545)</f>
        <v>0</v>
      </c>
      <c r="I544" s="74"/>
      <c r="J544" s="75"/>
      <c r="K544" s="15"/>
      <c r="L544" s="15"/>
      <c r="M544" s="20"/>
      <c r="N544" s="36"/>
    </row>
    <row r="545" spans="1:14" ht="14.25" customHeight="1" hidden="1" thickBot="1">
      <c r="A545" s="70" t="s">
        <v>100</v>
      </c>
      <c r="B545" s="71"/>
      <c r="C545" s="72"/>
      <c r="D545" s="3">
        <v>977</v>
      </c>
      <c r="E545" s="2" t="s">
        <v>136</v>
      </c>
      <c r="F545" s="23" t="s">
        <v>802</v>
      </c>
      <c r="G545" s="2" t="s">
        <v>93</v>
      </c>
      <c r="H545" s="73">
        <f>SUM(H546)</f>
        <v>0</v>
      </c>
      <c r="I545" s="74"/>
      <c r="J545" s="75"/>
      <c r="K545" s="15"/>
      <c r="L545" s="15"/>
      <c r="M545" s="20"/>
      <c r="N545" s="36"/>
    </row>
    <row r="546" spans="1:14" ht="14.25" customHeight="1" hidden="1" thickBot="1">
      <c r="A546" s="70" t="s">
        <v>92</v>
      </c>
      <c r="B546" s="71"/>
      <c r="C546" s="72"/>
      <c r="D546" s="3">
        <v>977</v>
      </c>
      <c r="E546" s="2" t="s">
        <v>136</v>
      </c>
      <c r="F546" s="23" t="s">
        <v>802</v>
      </c>
      <c r="G546" s="2" t="s">
        <v>94</v>
      </c>
      <c r="H546" s="73">
        <v>0</v>
      </c>
      <c r="I546" s="74"/>
      <c r="J546" s="75"/>
      <c r="K546" s="15"/>
      <c r="L546" s="15"/>
      <c r="M546" s="20"/>
      <c r="N546" s="36"/>
    </row>
    <row r="547" spans="1:14" ht="23.25" customHeight="1" hidden="1" thickBot="1">
      <c r="A547" s="70" t="s">
        <v>408</v>
      </c>
      <c r="B547" s="71"/>
      <c r="C547" s="72"/>
      <c r="D547" s="3">
        <v>977</v>
      </c>
      <c r="E547" s="2" t="s">
        <v>136</v>
      </c>
      <c r="F547" s="23" t="s">
        <v>803</v>
      </c>
      <c r="G547" s="2" t="s">
        <v>28</v>
      </c>
      <c r="H547" s="73">
        <f>SUM(H548)</f>
        <v>0</v>
      </c>
      <c r="I547" s="74"/>
      <c r="J547" s="75"/>
      <c r="K547" s="15"/>
      <c r="L547" s="15"/>
      <c r="M547" s="20"/>
      <c r="N547" s="36"/>
    </row>
    <row r="548" spans="1:14" ht="14.25" customHeight="1" hidden="1" thickBot="1">
      <c r="A548" s="70" t="s">
        <v>100</v>
      </c>
      <c r="B548" s="71"/>
      <c r="C548" s="72"/>
      <c r="D548" s="3">
        <v>977</v>
      </c>
      <c r="E548" s="2" t="s">
        <v>136</v>
      </c>
      <c r="F548" s="23" t="s">
        <v>804</v>
      </c>
      <c r="G548" s="2" t="s">
        <v>93</v>
      </c>
      <c r="H548" s="73">
        <f>SUM(H549)</f>
        <v>0</v>
      </c>
      <c r="I548" s="74"/>
      <c r="J548" s="75"/>
      <c r="K548" s="15"/>
      <c r="L548" s="15"/>
      <c r="M548" s="20"/>
      <c r="N548" s="36"/>
    </row>
    <row r="549" spans="1:14" ht="14.25" customHeight="1" hidden="1" thickBot="1">
      <c r="A549" s="70" t="s">
        <v>92</v>
      </c>
      <c r="B549" s="71"/>
      <c r="C549" s="72"/>
      <c r="D549" s="3">
        <v>977</v>
      </c>
      <c r="E549" s="2" t="s">
        <v>136</v>
      </c>
      <c r="F549" s="23" t="s">
        <v>804</v>
      </c>
      <c r="G549" s="2" t="s">
        <v>94</v>
      </c>
      <c r="H549" s="73">
        <v>0</v>
      </c>
      <c r="I549" s="74"/>
      <c r="J549" s="75"/>
      <c r="K549" s="15"/>
      <c r="L549" s="15"/>
      <c r="M549" s="20"/>
      <c r="N549" s="36"/>
    </row>
    <row r="550" spans="1:14" ht="21" customHeight="1" thickBot="1">
      <c r="A550" s="76" t="s">
        <v>1003</v>
      </c>
      <c r="B550" s="77"/>
      <c r="C550" s="78"/>
      <c r="D550" s="3">
        <v>977</v>
      </c>
      <c r="E550" s="2" t="s">
        <v>136</v>
      </c>
      <c r="F550" s="23" t="s">
        <v>1005</v>
      </c>
      <c r="G550" s="2" t="s">
        <v>28</v>
      </c>
      <c r="H550" s="63"/>
      <c r="I550" s="74">
        <f>SUM(I551)</f>
        <v>588000</v>
      </c>
      <c r="J550" s="75"/>
      <c r="K550" s="15"/>
      <c r="L550" s="15"/>
      <c r="M550" s="20"/>
      <c r="N550" s="36"/>
    </row>
    <row r="551" spans="1:14" ht="17.25" customHeight="1">
      <c r="A551" s="70" t="s">
        <v>100</v>
      </c>
      <c r="B551" s="71"/>
      <c r="C551" s="72"/>
      <c r="D551" s="3">
        <v>977</v>
      </c>
      <c r="E551" s="2" t="s">
        <v>136</v>
      </c>
      <c r="F551" s="23" t="s">
        <v>1004</v>
      </c>
      <c r="G551" s="2" t="s">
        <v>93</v>
      </c>
      <c r="H551" s="63"/>
      <c r="I551" s="74">
        <f>SUM(I552)</f>
        <v>588000</v>
      </c>
      <c r="J551" s="75"/>
      <c r="K551" s="15"/>
      <c r="L551" s="15"/>
      <c r="M551" s="20"/>
      <c r="N551" s="36"/>
    </row>
    <row r="552" spans="1:14" ht="17.25" customHeight="1">
      <c r="A552" s="70" t="s">
        <v>92</v>
      </c>
      <c r="B552" s="71"/>
      <c r="C552" s="72"/>
      <c r="D552" s="3">
        <v>977</v>
      </c>
      <c r="E552" s="2" t="s">
        <v>136</v>
      </c>
      <c r="F552" s="23" t="s">
        <v>1004</v>
      </c>
      <c r="G552" s="2" t="s">
        <v>94</v>
      </c>
      <c r="H552" s="63"/>
      <c r="I552" s="74">
        <v>588000</v>
      </c>
      <c r="J552" s="75"/>
      <c r="K552" s="15"/>
      <c r="L552" s="15"/>
      <c r="M552" s="20"/>
      <c r="N552" s="36"/>
    </row>
    <row r="553" spans="1:13" ht="15" customHeight="1">
      <c r="A553" s="79" t="s">
        <v>12</v>
      </c>
      <c r="B553" s="80"/>
      <c r="C553" s="81"/>
      <c r="D553" s="3">
        <v>977</v>
      </c>
      <c r="E553" s="2" t="s">
        <v>49</v>
      </c>
      <c r="F553" s="2" t="s">
        <v>148</v>
      </c>
      <c r="G553" s="2" t="s">
        <v>28</v>
      </c>
      <c r="H553" s="73">
        <f>SUM(H554+H566+H559)</f>
        <v>8204567.4</v>
      </c>
      <c r="I553" s="74"/>
      <c r="J553" s="75"/>
      <c r="K553" s="15">
        <f>SUM(K554+K566+K559)</f>
        <v>8204750.1</v>
      </c>
      <c r="L553" s="15">
        <f>SUM(L554+L566+L559)</f>
        <v>8204940.1</v>
      </c>
      <c r="M553" s="40" t="s">
        <v>594</v>
      </c>
    </row>
    <row r="554" spans="1:12" ht="22.5" customHeight="1" hidden="1">
      <c r="A554" s="79" t="s">
        <v>268</v>
      </c>
      <c r="B554" s="80"/>
      <c r="C554" s="81"/>
      <c r="D554" s="3">
        <v>977</v>
      </c>
      <c r="E554" s="2" t="s">
        <v>49</v>
      </c>
      <c r="F554" s="2" t="s">
        <v>169</v>
      </c>
      <c r="G554" s="2" t="s">
        <v>28</v>
      </c>
      <c r="H554" s="73">
        <f>SUM(H555)</f>
        <v>0</v>
      </c>
      <c r="I554" s="74"/>
      <c r="J554" s="75"/>
      <c r="K554" s="15">
        <v>0</v>
      </c>
      <c r="L554" s="15">
        <v>0</v>
      </c>
    </row>
    <row r="555" spans="1:12" ht="48" customHeight="1" hidden="1">
      <c r="A555" s="172" t="s">
        <v>349</v>
      </c>
      <c r="B555" s="173"/>
      <c r="C555" s="174"/>
      <c r="D555" s="3">
        <v>977</v>
      </c>
      <c r="E555" s="2" t="s">
        <v>49</v>
      </c>
      <c r="F555" s="2" t="s">
        <v>350</v>
      </c>
      <c r="G555" s="2" t="s">
        <v>28</v>
      </c>
      <c r="H555" s="73">
        <f>SUM(H556)</f>
        <v>0</v>
      </c>
      <c r="I555" s="74"/>
      <c r="J555" s="75"/>
      <c r="K555" s="15">
        <v>0</v>
      </c>
      <c r="L555" s="15">
        <v>0</v>
      </c>
    </row>
    <row r="556" spans="1:12" ht="24" customHeight="1" hidden="1">
      <c r="A556" s="71" t="s">
        <v>297</v>
      </c>
      <c r="B556" s="71"/>
      <c r="C556" s="72"/>
      <c r="D556" s="3">
        <v>977</v>
      </c>
      <c r="E556" s="2" t="s">
        <v>49</v>
      </c>
      <c r="F556" s="2" t="s">
        <v>354</v>
      </c>
      <c r="G556" s="2" t="s">
        <v>28</v>
      </c>
      <c r="H556" s="73">
        <f>SUM(H557,I566)</f>
        <v>0</v>
      </c>
      <c r="I556" s="74"/>
      <c r="J556" s="75"/>
      <c r="K556" s="15">
        <v>0</v>
      </c>
      <c r="L556" s="17">
        <v>0</v>
      </c>
    </row>
    <row r="557" spans="1:12" ht="30.75" customHeight="1" hidden="1">
      <c r="A557" s="70" t="s">
        <v>84</v>
      </c>
      <c r="B557" s="71"/>
      <c r="C557" s="72"/>
      <c r="D557" s="3">
        <v>977</v>
      </c>
      <c r="E557" s="2" t="s">
        <v>49</v>
      </c>
      <c r="F557" s="2" t="s">
        <v>354</v>
      </c>
      <c r="G557" s="2" t="s">
        <v>86</v>
      </c>
      <c r="H557" s="73">
        <f>SUM(H558)</f>
        <v>0</v>
      </c>
      <c r="I557" s="74"/>
      <c r="J557" s="75"/>
      <c r="K557" s="15">
        <v>0</v>
      </c>
      <c r="L557" s="15">
        <v>0</v>
      </c>
    </row>
    <row r="558" spans="1:13" ht="13.5" customHeight="1" hidden="1">
      <c r="A558" s="93" t="s">
        <v>88</v>
      </c>
      <c r="B558" s="94"/>
      <c r="C558" s="95"/>
      <c r="D558" s="3">
        <v>977</v>
      </c>
      <c r="E558" s="2" t="s">
        <v>49</v>
      </c>
      <c r="F558" s="2" t="s">
        <v>354</v>
      </c>
      <c r="G558" s="2" t="s">
        <v>87</v>
      </c>
      <c r="H558" s="73">
        <v>0</v>
      </c>
      <c r="I558" s="74"/>
      <c r="J558" s="75"/>
      <c r="K558" s="15">
        <v>0</v>
      </c>
      <c r="L558" s="15">
        <v>0</v>
      </c>
      <c r="M558" s="20"/>
    </row>
    <row r="559" spans="1:13" ht="26.25" customHeight="1">
      <c r="A559" s="79" t="s">
        <v>601</v>
      </c>
      <c r="B559" s="80"/>
      <c r="C559" s="81"/>
      <c r="D559" s="3">
        <v>977</v>
      </c>
      <c r="E559" s="2" t="s">
        <v>49</v>
      </c>
      <c r="F559" s="2" t="s">
        <v>202</v>
      </c>
      <c r="G559" s="2" t="s">
        <v>28</v>
      </c>
      <c r="H559" s="73">
        <f>SUM(H560)</f>
        <v>8200000</v>
      </c>
      <c r="I559" s="74"/>
      <c r="J559" s="75"/>
      <c r="K559" s="15">
        <f>SUM(K560)</f>
        <v>8200000</v>
      </c>
      <c r="L559" s="15">
        <f>SUM(L560)</f>
        <v>8200000</v>
      </c>
      <c r="M559" s="20"/>
    </row>
    <row r="560" spans="1:13" ht="24" customHeight="1">
      <c r="A560" s="79" t="s">
        <v>678</v>
      </c>
      <c r="B560" s="80"/>
      <c r="C560" s="81"/>
      <c r="D560" s="3">
        <v>977</v>
      </c>
      <c r="E560" s="2" t="s">
        <v>49</v>
      </c>
      <c r="F560" s="2" t="s">
        <v>680</v>
      </c>
      <c r="G560" s="2" t="s">
        <v>28</v>
      </c>
      <c r="H560" s="73">
        <f>SUM(H561)</f>
        <v>8200000</v>
      </c>
      <c r="I560" s="74"/>
      <c r="J560" s="75"/>
      <c r="K560" s="15">
        <f>SUM(K561)</f>
        <v>8200000</v>
      </c>
      <c r="L560" s="15">
        <f>SUM(L561)</f>
        <v>8200000</v>
      </c>
      <c r="M560" s="20"/>
    </row>
    <row r="561" spans="1:13" ht="24" customHeight="1">
      <c r="A561" s="70" t="s">
        <v>679</v>
      </c>
      <c r="B561" s="71"/>
      <c r="C561" s="72"/>
      <c r="D561" s="3">
        <v>977</v>
      </c>
      <c r="E561" s="2" t="s">
        <v>49</v>
      </c>
      <c r="F561" s="2" t="s">
        <v>819</v>
      </c>
      <c r="G561" s="2" t="s">
        <v>28</v>
      </c>
      <c r="H561" s="102">
        <f>SUM(H562,H564)</f>
        <v>8200000</v>
      </c>
      <c r="I561" s="103"/>
      <c r="J561" s="104"/>
      <c r="K561" s="15">
        <f>SUM(K562+K564)</f>
        <v>8200000</v>
      </c>
      <c r="L561" s="15">
        <f>SUM(L562+L564)</f>
        <v>8200000</v>
      </c>
      <c r="M561" s="20"/>
    </row>
    <row r="562" spans="1:13" ht="36.75" customHeight="1">
      <c r="A562" s="70" t="s">
        <v>84</v>
      </c>
      <c r="B562" s="71"/>
      <c r="C562" s="72"/>
      <c r="D562" s="3">
        <v>977</v>
      </c>
      <c r="E562" s="2" t="s">
        <v>49</v>
      </c>
      <c r="F562" s="2" t="s">
        <v>819</v>
      </c>
      <c r="G562" s="2" t="s">
        <v>86</v>
      </c>
      <c r="H562" s="102">
        <f>SUM(H563)</f>
        <v>8133500</v>
      </c>
      <c r="I562" s="103"/>
      <c r="J562" s="104"/>
      <c r="K562" s="15">
        <f>SUM(K563)</f>
        <v>8200000</v>
      </c>
      <c r="L562" s="15">
        <f>SUM(L563)</f>
        <v>8200000</v>
      </c>
      <c r="M562" s="20"/>
    </row>
    <row r="563" spans="1:14" ht="12.75" customHeight="1">
      <c r="A563" s="93" t="s">
        <v>88</v>
      </c>
      <c r="B563" s="94"/>
      <c r="C563" s="95"/>
      <c r="D563" s="3">
        <v>977</v>
      </c>
      <c r="E563" s="2" t="s">
        <v>49</v>
      </c>
      <c r="F563" s="2" t="s">
        <v>819</v>
      </c>
      <c r="G563" s="2" t="s">
        <v>87</v>
      </c>
      <c r="H563" s="102">
        <v>8133500</v>
      </c>
      <c r="I563" s="103"/>
      <c r="J563" s="104"/>
      <c r="K563" s="15">
        <v>8200000</v>
      </c>
      <c r="L563" s="15">
        <v>8200000</v>
      </c>
      <c r="M563" s="20">
        <v>-20500</v>
      </c>
      <c r="N563" s="68"/>
    </row>
    <row r="564" spans="1:14" ht="12" customHeight="1">
      <c r="A564" s="70" t="s">
        <v>248</v>
      </c>
      <c r="B564" s="71"/>
      <c r="C564" s="72"/>
      <c r="D564" s="3">
        <v>977</v>
      </c>
      <c r="E564" s="2" t="s">
        <v>49</v>
      </c>
      <c r="F564" s="2" t="s">
        <v>819</v>
      </c>
      <c r="G564" s="2" t="s">
        <v>93</v>
      </c>
      <c r="H564" s="102">
        <f>SUM(H565)</f>
        <v>66500</v>
      </c>
      <c r="I564" s="103"/>
      <c r="J564" s="104"/>
      <c r="K564" s="15">
        <f>SUM(K565)</f>
        <v>0</v>
      </c>
      <c r="L564" s="15">
        <f>SUM(L565)</f>
        <v>0</v>
      </c>
      <c r="M564" s="20"/>
      <c r="N564" s="68"/>
    </row>
    <row r="565" spans="1:13" ht="15.75" customHeight="1">
      <c r="A565" s="70" t="s">
        <v>92</v>
      </c>
      <c r="B565" s="71"/>
      <c r="C565" s="72"/>
      <c r="D565" s="3">
        <v>977</v>
      </c>
      <c r="E565" s="2" t="s">
        <v>49</v>
      </c>
      <c r="F565" s="2" t="s">
        <v>819</v>
      </c>
      <c r="G565" s="2" t="s">
        <v>94</v>
      </c>
      <c r="H565" s="102">
        <v>66500</v>
      </c>
      <c r="I565" s="103"/>
      <c r="J565" s="104"/>
      <c r="K565" s="15">
        <v>0</v>
      </c>
      <c r="L565" s="15">
        <v>0</v>
      </c>
      <c r="M565" s="20">
        <v>20500</v>
      </c>
    </row>
    <row r="566" spans="1:12" ht="16.5" customHeight="1">
      <c r="A566" s="70" t="s">
        <v>82</v>
      </c>
      <c r="B566" s="71"/>
      <c r="C566" s="72"/>
      <c r="D566" s="3">
        <v>977</v>
      </c>
      <c r="E566" s="2" t="s">
        <v>49</v>
      </c>
      <c r="F566" s="2" t="s">
        <v>152</v>
      </c>
      <c r="G566" s="2" t="s">
        <v>28</v>
      </c>
      <c r="H566" s="73">
        <f>SUM(H567)</f>
        <v>4567.4</v>
      </c>
      <c r="I566" s="74"/>
      <c r="J566" s="75"/>
      <c r="K566" s="15">
        <f>SUM(K567)</f>
        <v>4750.1</v>
      </c>
      <c r="L566" s="15">
        <f>SUM(L567)</f>
        <v>4940.1</v>
      </c>
    </row>
    <row r="567" spans="1:12" ht="12" customHeight="1">
      <c r="A567" s="70" t="s">
        <v>83</v>
      </c>
      <c r="B567" s="71"/>
      <c r="C567" s="72"/>
      <c r="D567" s="3">
        <v>977</v>
      </c>
      <c r="E567" s="2" t="s">
        <v>49</v>
      </c>
      <c r="F567" s="2" t="s">
        <v>153</v>
      </c>
      <c r="G567" s="2" t="s">
        <v>28</v>
      </c>
      <c r="H567" s="73">
        <f>SUM(H568)</f>
        <v>4567.4</v>
      </c>
      <c r="I567" s="74"/>
      <c r="J567" s="75"/>
      <c r="K567" s="15">
        <f>SUM(K568)</f>
        <v>4750.1</v>
      </c>
      <c r="L567" s="15">
        <f>SUM(L568)</f>
        <v>4940.1</v>
      </c>
    </row>
    <row r="568" spans="1:12" ht="12.75" customHeight="1">
      <c r="A568" s="70" t="s">
        <v>158</v>
      </c>
      <c r="B568" s="71"/>
      <c r="C568" s="72"/>
      <c r="D568" s="3">
        <v>977</v>
      </c>
      <c r="E568" s="2" t="s">
        <v>49</v>
      </c>
      <c r="F568" s="2" t="s">
        <v>154</v>
      </c>
      <c r="G568" s="2" t="s">
        <v>28</v>
      </c>
      <c r="H568" s="73">
        <f>SUM(H569,H574)</f>
        <v>4567.4</v>
      </c>
      <c r="I568" s="74"/>
      <c r="J568" s="75"/>
      <c r="K568" s="15">
        <f>SUM(K569+K574)</f>
        <v>4750.1</v>
      </c>
      <c r="L568" s="15">
        <f>SUM(L569+L574)</f>
        <v>4940.1</v>
      </c>
    </row>
    <row r="569" spans="1:12" ht="21.75" customHeight="1" hidden="1">
      <c r="A569" s="70" t="s">
        <v>109</v>
      </c>
      <c r="B569" s="71"/>
      <c r="C569" s="72"/>
      <c r="D569" s="3">
        <v>977</v>
      </c>
      <c r="E569" s="2" t="s">
        <v>49</v>
      </c>
      <c r="F569" s="2" t="s">
        <v>155</v>
      </c>
      <c r="G569" s="2" t="s">
        <v>28</v>
      </c>
      <c r="H569" s="73">
        <f>SUM(H570,H572)</f>
        <v>0</v>
      </c>
      <c r="I569" s="74"/>
      <c r="J569" s="75"/>
      <c r="K569" s="15">
        <f>SUM(K570+K572)</f>
        <v>0</v>
      </c>
      <c r="L569" s="17">
        <f>SUM(L570+L572)</f>
        <v>0</v>
      </c>
    </row>
    <row r="570" spans="1:12" ht="32.25" customHeight="1" hidden="1">
      <c r="A570" s="70" t="s">
        <v>84</v>
      </c>
      <c r="B570" s="71"/>
      <c r="C570" s="72"/>
      <c r="D570" s="3">
        <v>977</v>
      </c>
      <c r="E570" s="2" t="s">
        <v>49</v>
      </c>
      <c r="F570" s="2" t="s">
        <v>156</v>
      </c>
      <c r="G570" s="2" t="s">
        <v>86</v>
      </c>
      <c r="H570" s="73">
        <f>SUM(H571)</f>
        <v>0</v>
      </c>
      <c r="I570" s="74"/>
      <c r="J570" s="75"/>
      <c r="K570" s="15">
        <f>SUM(K571)</f>
        <v>0</v>
      </c>
      <c r="L570" s="15">
        <f>SUM(L571)</f>
        <v>0</v>
      </c>
    </row>
    <row r="571" spans="1:12" ht="15.75" customHeight="1" hidden="1">
      <c r="A571" s="93" t="s">
        <v>88</v>
      </c>
      <c r="B571" s="94"/>
      <c r="C571" s="95"/>
      <c r="D571" s="3">
        <v>977</v>
      </c>
      <c r="E571" s="2" t="s">
        <v>49</v>
      </c>
      <c r="F571" s="2" t="s">
        <v>156</v>
      </c>
      <c r="G571" s="2" t="s">
        <v>87</v>
      </c>
      <c r="H571" s="73"/>
      <c r="I571" s="74"/>
      <c r="J571" s="75"/>
      <c r="K571" s="15"/>
      <c r="L571" s="15"/>
    </row>
    <row r="572" spans="1:12" ht="15.75" customHeight="1" hidden="1">
      <c r="A572" s="70" t="s">
        <v>91</v>
      </c>
      <c r="B572" s="71"/>
      <c r="C572" s="72"/>
      <c r="D572" s="3">
        <v>977</v>
      </c>
      <c r="E572" s="2" t="s">
        <v>49</v>
      </c>
      <c r="F572" s="2" t="s">
        <v>156</v>
      </c>
      <c r="G572" s="2" t="s">
        <v>93</v>
      </c>
      <c r="H572" s="73">
        <f>SUM(H573)</f>
        <v>0</v>
      </c>
      <c r="I572" s="74"/>
      <c r="J572" s="75"/>
      <c r="K572" s="15">
        <f>SUM(K573)</f>
        <v>0</v>
      </c>
      <c r="L572" s="15">
        <f>SUM(L573)</f>
        <v>0</v>
      </c>
    </row>
    <row r="573" spans="1:12" ht="21" customHeight="1" hidden="1">
      <c r="A573" s="70" t="s">
        <v>92</v>
      </c>
      <c r="B573" s="71"/>
      <c r="C573" s="72"/>
      <c r="D573" s="3">
        <v>977</v>
      </c>
      <c r="E573" s="2" t="s">
        <v>49</v>
      </c>
      <c r="F573" s="2" t="s">
        <v>156</v>
      </c>
      <c r="G573" s="2" t="s">
        <v>94</v>
      </c>
      <c r="H573" s="73"/>
      <c r="I573" s="74"/>
      <c r="J573" s="75"/>
      <c r="K573" s="15"/>
      <c r="L573" s="15"/>
    </row>
    <row r="574" spans="1:12" ht="24" customHeight="1">
      <c r="A574" s="70" t="s">
        <v>425</v>
      </c>
      <c r="B574" s="71"/>
      <c r="C574" s="72"/>
      <c r="D574" s="3">
        <v>977</v>
      </c>
      <c r="E574" s="2" t="s">
        <v>49</v>
      </c>
      <c r="F574" s="2" t="s">
        <v>167</v>
      </c>
      <c r="G574" s="2" t="s">
        <v>28</v>
      </c>
      <c r="H574" s="73">
        <f>SUM(H575,H577)</f>
        <v>4567.4</v>
      </c>
      <c r="I574" s="74"/>
      <c r="J574" s="75"/>
      <c r="K574" s="15">
        <f>SUM(K575+K577)</f>
        <v>4750.1</v>
      </c>
      <c r="L574" s="17">
        <f>SUM(L575+L577)</f>
        <v>4940.1</v>
      </c>
    </row>
    <row r="575" spans="1:12" ht="33" customHeight="1">
      <c r="A575" s="70" t="s">
        <v>84</v>
      </c>
      <c r="B575" s="71"/>
      <c r="C575" s="72"/>
      <c r="D575" s="3">
        <v>977</v>
      </c>
      <c r="E575" s="2" t="s">
        <v>49</v>
      </c>
      <c r="F575" s="2" t="s">
        <v>168</v>
      </c>
      <c r="G575" s="2" t="s">
        <v>86</v>
      </c>
      <c r="H575" s="73">
        <f>SUM(H576)</f>
        <v>3959.24</v>
      </c>
      <c r="I575" s="74"/>
      <c r="J575" s="75"/>
      <c r="K575" s="15">
        <f>SUM(K576)</f>
        <v>3958.42</v>
      </c>
      <c r="L575" s="15">
        <f>SUM(L576)</f>
        <v>4116.75</v>
      </c>
    </row>
    <row r="576" spans="1:12" ht="13.5" customHeight="1">
      <c r="A576" s="93" t="s">
        <v>88</v>
      </c>
      <c r="B576" s="94"/>
      <c r="C576" s="95"/>
      <c r="D576" s="3">
        <v>977</v>
      </c>
      <c r="E576" s="2" t="s">
        <v>49</v>
      </c>
      <c r="F576" s="2" t="s">
        <v>168</v>
      </c>
      <c r="G576" s="2" t="s">
        <v>87</v>
      </c>
      <c r="H576" s="73">
        <v>3959.24</v>
      </c>
      <c r="I576" s="74"/>
      <c r="J576" s="75"/>
      <c r="K576" s="15">
        <v>3958.42</v>
      </c>
      <c r="L576" s="15">
        <v>4116.75</v>
      </c>
    </row>
    <row r="577" spans="1:12" ht="12" customHeight="1">
      <c r="A577" s="70" t="s">
        <v>91</v>
      </c>
      <c r="B577" s="71"/>
      <c r="C577" s="72"/>
      <c r="D577" s="3">
        <v>977</v>
      </c>
      <c r="E577" s="2" t="s">
        <v>49</v>
      </c>
      <c r="F577" s="2" t="s">
        <v>168</v>
      </c>
      <c r="G577" s="2" t="s">
        <v>93</v>
      </c>
      <c r="H577" s="73">
        <f>SUM(H578)</f>
        <v>608.16</v>
      </c>
      <c r="I577" s="74"/>
      <c r="J577" s="75"/>
      <c r="K577" s="15">
        <f>SUM(K578)</f>
        <v>791.68</v>
      </c>
      <c r="L577" s="15">
        <f>SUM(L578)</f>
        <v>823.35</v>
      </c>
    </row>
    <row r="578" spans="1:12" ht="18" customHeight="1">
      <c r="A578" s="70" t="s">
        <v>92</v>
      </c>
      <c r="B578" s="71"/>
      <c r="C578" s="72"/>
      <c r="D578" s="3">
        <v>977</v>
      </c>
      <c r="E578" s="2" t="s">
        <v>49</v>
      </c>
      <c r="F578" s="2" t="s">
        <v>168</v>
      </c>
      <c r="G578" s="2" t="s">
        <v>94</v>
      </c>
      <c r="H578" s="73">
        <v>608.16</v>
      </c>
      <c r="I578" s="74"/>
      <c r="J578" s="75"/>
      <c r="K578" s="15">
        <v>791.68</v>
      </c>
      <c r="L578" s="17">
        <v>823.35</v>
      </c>
    </row>
    <row r="579" spans="1:12" ht="13.5" customHeight="1">
      <c r="A579" s="79" t="s">
        <v>13</v>
      </c>
      <c r="B579" s="80"/>
      <c r="C579" s="81"/>
      <c r="D579" s="3">
        <v>977</v>
      </c>
      <c r="E579" s="2" t="s">
        <v>32</v>
      </c>
      <c r="F579" s="2" t="s">
        <v>148</v>
      </c>
      <c r="G579" s="2" t="s">
        <v>28</v>
      </c>
      <c r="H579" s="73">
        <f>SUM(H580,H598)</f>
        <v>14894383</v>
      </c>
      <c r="I579" s="74"/>
      <c r="J579" s="75"/>
      <c r="K579" s="15">
        <f>SUM(K580+K598)</f>
        <v>13998636</v>
      </c>
      <c r="L579" s="15">
        <f>SUM(L580+L598)</f>
        <v>14096617</v>
      </c>
    </row>
    <row r="580" spans="1:12" ht="13.5" customHeight="1">
      <c r="A580" s="79" t="s">
        <v>239</v>
      </c>
      <c r="B580" s="80"/>
      <c r="C580" s="81"/>
      <c r="D580" s="3">
        <v>977</v>
      </c>
      <c r="E580" s="2" t="s">
        <v>43</v>
      </c>
      <c r="F580" s="2" t="s">
        <v>148</v>
      </c>
      <c r="G580" s="2" t="s">
        <v>28</v>
      </c>
      <c r="H580" s="73">
        <f>SUM(H581+H593)</f>
        <v>820500</v>
      </c>
      <c r="I580" s="74"/>
      <c r="J580" s="75"/>
      <c r="K580" s="15">
        <f>SUM(K581)</f>
        <v>820500</v>
      </c>
      <c r="L580" s="15">
        <f>SUM(L581)</f>
        <v>820500</v>
      </c>
    </row>
    <row r="581" spans="1:12" ht="21" customHeight="1">
      <c r="A581" s="79" t="s">
        <v>812</v>
      </c>
      <c r="B581" s="80"/>
      <c r="C581" s="81"/>
      <c r="D581" s="3">
        <v>977</v>
      </c>
      <c r="E581" s="2" t="s">
        <v>43</v>
      </c>
      <c r="F581" s="2" t="s">
        <v>162</v>
      </c>
      <c r="G581" s="2" t="s">
        <v>28</v>
      </c>
      <c r="H581" s="73">
        <f>SUM(H582+H587)</f>
        <v>820500</v>
      </c>
      <c r="I581" s="74"/>
      <c r="J581" s="75"/>
      <c r="K581" s="15">
        <f>SUM(K582+K587)</f>
        <v>820500</v>
      </c>
      <c r="L581" s="15">
        <f>SUM(L582+L587)</f>
        <v>820500</v>
      </c>
    </row>
    <row r="582" spans="1:12" ht="13.5" customHeight="1">
      <c r="A582" s="70" t="s">
        <v>114</v>
      </c>
      <c r="B582" s="71"/>
      <c r="C582" s="72"/>
      <c r="D582" s="3">
        <v>977</v>
      </c>
      <c r="E582" s="2" t="s">
        <v>43</v>
      </c>
      <c r="F582" s="2" t="s">
        <v>813</v>
      </c>
      <c r="G582" s="2" t="s">
        <v>28</v>
      </c>
      <c r="H582" s="73">
        <f>SUM(H583+H585)</f>
        <v>720500</v>
      </c>
      <c r="I582" s="74"/>
      <c r="J582" s="75"/>
      <c r="K582" s="15">
        <f>SUM(K583+K585)</f>
        <v>720500</v>
      </c>
      <c r="L582" s="15">
        <f>SUM(L583+L585)</f>
        <v>720500</v>
      </c>
    </row>
    <row r="583" spans="1:13" ht="13.5" customHeight="1">
      <c r="A583" s="70" t="s">
        <v>100</v>
      </c>
      <c r="B583" s="71"/>
      <c r="C583" s="72"/>
      <c r="D583" s="3">
        <v>977</v>
      </c>
      <c r="E583" s="2" t="s">
        <v>43</v>
      </c>
      <c r="F583" s="2" t="s">
        <v>814</v>
      </c>
      <c r="G583" s="2" t="s">
        <v>93</v>
      </c>
      <c r="H583" s="73">
        <f>SUM(H584)</f>
        <v>490000</v>
      </c>
      <c r="I583" s="74"/>
      <c r="J583" s="75"/>
      <c r="K583" s="15">
        <f>SUM(K584)</f>
        <v>490000</v>
      </c>
      <c r="L583" s="15">
        <f>SUM(L584)</f>
        <v>490000</v>
      </c>
      <c r="M583" s="20">
        <v>100000</v>
      </c>
    </row>
    <row r="584" spans="1:13" ht="15" customHeight="1">
      <c r="A584" s="70" t="s">
        <v>92</v>
      </c>
      <c r="B584" s="71"/>
      <c r="C584" s="72"/>
      <c r="D584" s="3">
        <v>977</v>
      </c>
      <c r="E584" s="2" t="s">
        <v>43</v>
      </c>
      <c r="F584" s="2" t="s">
        <v>814</v>
      </c>
      <c r="G584" s="2" t="s">
        <v>94</v>
      </c>
      <c r="H584" s="73">
        <v>490000</v>
      </c>
      <c r="I584" s="74"/>
      <c r="J584" s="75"/>
      <c r="K584" s="15">
        <v>490000</v>
      </c>
      <c r="L584" s="15">
        <v>490000</v>
      </c>
      <c r="M584" s="20">
        <v>-40000</v>
      </c>
    </row>
    <row r="585" spans="1:12" ht="15" customHeight="1">
      <c r="A585" s="70" t="s">
        <v>308</v>
      </c>
      <c r="B585" s="71"/>
      <c r="C585" s="72"/>
      <c r="D585" s="3">
        <v>977</v>
      </c>
      <c r="E585" s="2" t="s">
        <v>43</v>
      </c>
      <c r="F585" s="2" t="s">
        <v>814</v>
      </c>
      <c r="G585" s="2" t="s">
        <v>96</v>
      </c>
      <c r="H585" s="73">
        <f>SUM(H586)</f>
        <v>230500</v>
      </c>
      <c r="I585" s="74"/>
      <c r="J585" s="75"/>
      <c r="K585" s="15">
        <f>SUM(K586)</f>
        <v>230500</v>
      </c>
      <c r="L585" s="15">
        <f>SUM(L586)</f>
        <v>230500</v>
      </c>
    </row>
    <row r="586" spans="1:13" ht="14.25" customHeight="1">
      <c r="A586" s="70" t="s">
        <v>307</v>
      </c>
      <c r="B586" s="71"/>
      <c r="C586" s="72"/>
      <c r="D586" s="3">
        <v>977</v>
      </c>
      <c r="E586" s="2" t="s">
        <v>43</v>
      </c>
      <c r="F586" s="2" t="s">
        <v>814</v>
      </c>
      <c r="G586" s="2" t="s">
        <v>306</v>
      </c>
      <c r="H586" s="73">
        <v>230500</v>
      </c>
      <c r="I586" s="74"/>
      <c r="J586" s="75"/>
      <c r="K586" s="15">
        <v>230500</v>
      </c>
      <c r="L586" s="17">
        <v>230500</v>
      </c>
      <c r="M586" s="20">
        <v>-60000</v>
      </c>
    </row>
    <row r="587" spans="1:12" ht="18" customHeight="1">
      <c r="A587" s="70" t="s">
        <v>267</v>
      </c>
      <c r="B587" s="71"/>
      <c r="C587" s="72"/>
      <c r="D587" s="3">
        <v>977</v>
      </c>
      <c r="E587" s="2" t="s">
        <v>43</v>
      </c>
      <c r="F587" s="2" t="s">
        <v>930</v>
      </c>
      <c r="G587" s="2" t="s">
        <v>28</v>
      </c>
      <c r="H587" s="73">
        <f>SUM(H588)</f>
        <v>100000</v>
      </c>
      <c r="I587" s="74"/>
      <c r="J587" s="75"/>
      <c r="K587" s="15">
        <f>SUM(K588)</f>
        <v>100000</v>
      </c>
      <c r="L587" s="15">
        <f>SUM(L588)</f>
        <v>100000</v>
      </c>
    </row>
    <row r="588" spans="1:13" ht="15.75" customHeight="1">
      <c r="A588" s="70" t="s">
        <v>100</v>
      </c>
      <c r="B588" s="71"/>
      <c r="C588" s="72"/>
      <c r="D588" s="3">
        <v>977</v>
      </c>
      <c r="E588" s="2" t="s">
        <v>43</v>
      </c>
      <c r="F588" s="2" t="s">
        <v>931</v>
      </c>
      <c r="G588" s="2" t="s">
        <v>93</v>
      </c>
      <c r="H588" s="73">
        <f>SUM(H589)</f>
        <v>100000</v>
      </c>
      <c r="I588" s="74"/>
      <c r="J588" s="75"/>
      <c r="K588" s="15">
        <f>SUM(K589)</f>
        <v>100000</v>
      </c>
      <c r="L588" s="15">
        <f>SUM(L589)</f>
        <v>100000</v>
      </c>
      <c r="M588" s="20"/>
    </row>
    <row r="589" spans="1:12" ht="16.5" customHeight="1">
      <c r="A589" s="70" t="s">
        <v>92</v>
      </c>
      <c r="B589" s="71"/>
      <c r="C589" s="72"/>
      <c r="D589" s="3">
        <v>977</v>
      </c>
      <c r="E589" s="2" t="s">
        <v>43</v>
      </c>
      <c r="F589" s="2" t="s">
        <v>931</v>
      </c>
      <c r="G589" s="2" t="s">
        <v>94</v>
      </c>
      <c r="H589" s="73">
        <v>100000</v>
      </c>
      <c r="I589" s="74"/>
      <c r="J589" s="75"/>
      <c r="K589" s="15">
        <v>100000</v>
      </c>
      <c r="L589" s="15">
        <v>100000</v>
      </c>
    </row>
    <row r="590" spans="1:12" ht="36.75" customHeight="1" hidden="1">
      <c r="A590" s="70" t="s">
        <v>468</v>
      </c>
      <c r="B590" s="71"/>
      <c r="C590" s="72"/>
      <c r="D590" s="3">
        <v>977</v>
      </c>
      <c r="E590" s="2" t="s">
        <v>43</v>
      </c>
      <c r="F590" s="2" t="s">
        <v>469</v>
      </c>
      <c r="G590" s="2" t="s">
        <v>28</v>
      </c>
      <c r="H590" s="73">
        <f>SUM(H591)</f>
        <v>0</v>
      </c>
      <c r="I590" s="74"/>
      <c r="J590" s="75"/>
      <c r="K590" s="15">
        <f>SUM(K591)</f>
        <v>0</v>
      </c>
      <c r="L590" s="15">
        <f>SUM(L591)</f>
        <v>0</v>
      </c>
    </row>
    <row r="591" spans="1:12" ht="21.75" customHeight="1" hidden="1">
      <c r="A591" s="70" t="s">
        <v>248</v>
      </c>
      <c r="B591" s="71"/>
      <c r="C591" s="72"/>
      <c r="D591" s="3">
        <v>977</v>
      </c>
      <c r="E591" s="2" t="s">
        <v>43</v>
      </c>
      <c r="F591" s="2" t="s">
        <v>470</v>
      </c>
      <c r="G591" s="2" t="s">
        <v>93</v>
      </c>
      <c r="H591" s="73">
        <f>SUM(H592)</f>
        <v>0</v>
      </c>
      <c r="I591" s="74"/>
      <c r="J591" s="75"/>
      <c r="K591" s="15">
        <f>SUM(K592)</f>
        <v>0</v>
      </c>
      <c r="L591" s="15">
        <f>SUM(L592)</f>
        <v>0</v>
      </c>
    </row>
    <row r="592" spans="1:15" ht="21" customHeight="1" hidden="1">
      <c r="A592" s="70" t="s">
        <v>92</v>
      </c>
      <c r="B592" s="71"/>
      <c r="C592" s="72"/>
      <c r="D592" s="3">
        <v>977</v>
      </c>
      <c r="E592" s="2" t="s">
        <v>43</v>
      </c>
      <c r="F592" s="2" t="s">
        <v>470</v>
      </c>
      <c r="G592" s="2" t="s">
        <v>94</v>
      </c>
      <c r="H592" s="73">
        <v>0</v>
      </c>
      <c r="I592" s="74"/>
      <c r="J592" s="75"/>
      <c r="K592" s="15">
        <v>0</v>
      </c>
      <c r="L592" s="15">
        <v>0</v>
      </c>
      <c r="M592" s="20"/>
      <c r="N592" s="20"/>
      <c r="O592" s="20"/>
    </row>
    <row r="593" spans="1:12" ht="13.5" customHeight="1" hidden="1">
      <c r="A593" s="70" t="s">
        <v>82</v>
      </c>
      <c r="B593" s="71"/>
      <c r="C593" s="72"/>
      <c r="D593" s="3">
        <v>977</v>
      </c>
      <c r="E593" s="2" t="s">
        <v>43</v>
      </c>
      <c r="F593" s="2" t="s">
        <v>152</v>
      </c>
      <c r="G593" s="2" t="s">
        <v>28</v>
      </c>
      <c r="H593" s="73">
        <f>SUM(H594)</f>
        <v>0</v>
      </c>
      <c r="I593" s="74"/>
      <c r="J593" s="75"/>
      <c r="K593" s="15">
        <f aca="true" t="shared" si="17" ref="K593:L596">SUM(K594)</f>
        <v>0</v>
      </c>
      <c r="L593" s="17">
        <f t="shared" si="17"/>
        <v>0</v>
      </c>
    </row>
    <row r="594" spans="1:12" ht="23.25" customHeight="1" hidden="1">
      <c r="A594" s="70" t="s">
        <v>83</v>
      </c>
      <c r="B594" s="71"/>
      <c r="C594" s="72"/>
      <c r="D594" s="3">
        <v>977</v>
      </c>
      <c r="E594" s="2" t="s">
        <v>43</v>
      </c>
      <c r="F594" s="2" t="s">
        <v>153</v>
      </c>
      <c r="G594" s="2" t="s">
        <v>28</v>
      </c>
      <c r="H594" s="73">
        <f>SUM(H595,)</f>
        <v>0</v>
      </c>
      <c r="I594" s="74"/>
      <c r="J594" s="75"/>
      <c r="K594" s="18">
        <f t="shared" si="17"/>
        <v>0</v>
      </c>
      <c r="L594" s="18">
        <f t="shared" si="17"/>
        <v>0</v>
      </c>
    </row>
    <row r="595" spans="1:12" ht="21" customHeight="1" hidden="1">
      <c r="A595" s="70" t="s">
        <v>109</v>
      </c>
      <c r="B595" s="71"/>
      <c r="C595" s="72"/>
      <c r="D595" s="3">
        <v>977</v>
      </c>
      <c r="E595" s="2" t="s">
        <v>43</v>
      </c>
      <c r="F595" s="2" t="s">
        <v>156</v>
      </c>
      <c r="G595" s="2" t="s">
        <v>28</v>
      </c>
      <c r="H595" s="102">
        <f>SUM(H596)</f>
        <v>0</v>
      </c>
      <c r="I595" s="103"/>
      <c r="J595" s="104"/>
      <c r="K595" s="18">
        <f t="shared" si="17"/>
        <v>0</v>
      </c>
      <c r="L595" s="18">
        <f t="shared" si="17"/>
        <v>0</v>
      </c>
    </row>
    <row r="596" spans="1:12" ht="32.25" customHeight="1" hidden="1">
      <c r="A596" s="70" t="s">
        <v>84</v>
      </c>
      <c r="B596" s="71"/>
      <c r="C596" s="72"/>
      <c r="D596" s="3">
        <v>977</v>
      </c>
      <c r="E596" s="2" t="s">
        <v>43</v>
      </c>
      <c r="F596" s="2" t="s">
        <v>156</v>
      </c>
      <c r="G596" s="2" t="s">
        <v>86</v>
      </c>
      <c r="H596" s="102">
        <f>SUM(H597)</f>
        <v>0</v>
      </c>
      <c r="I596" s="103"/>
      <c r="J596" s="104"/>
      <c r="K596" s="18">
        <f t="shared" si="17"/>
        <v>0</v>
      </c>
      <c r="L596" s="18">
        <f t="shared" si="17"/>
        <v>0</v>
      </c>
    </row>
    <row r="597" spans="1:12" ht="13.5" customHeight="1" hidden="1">
      <c r="A597" s="93" t="s">
        <v>88</v>
      </c>
      <c r="B597" s="94"/>
      <c r="C597" s="95"/>
      <c r="D597" s="3">
        <v>977</v>
      </c>
      <c r="E597" s="2" t="s">
        <v>43</v>
      </c>
      <c r="F597" s="2" t="s">
        <v>156</v>
      </c>
      <c r="G597" s="2" t="s">
        <v>87</v>
      </c>
      <c r="H597" s="102">
        <v>0</v>
      </c>
      <c r="I597" s="103"/>
      <c r="J597" s="104"/>
      <c r="K597" s="15">
        <v>0</v>
      </c>
      <c r="L597" s="15">
        <v>0</v>
      </c>
    </row>
    <row r="598" spans="1:12" ht="13.5" customHeight="1">
      <c r="A598" s="79" t="s">
        <v>14</v>
      </c>
      <c r="B598" s="80"/>
      <c r="C598" s="81"/>
      <c r="D598" s="3">
        <v>977</v>
      </c>
      <c r="E598" s="2" t="s">
        <v>33</v>
      </c>
      <c r="F598" s="2" t="s">
        <v>148</v>
      </c>
      <c r="G598" s="2" t="s">
        <v>28</v>
      </c>
      <c r="H598" s="102">
        <f>SUM(H599+H606+H613+H618+H633)</f>
        <v>14073883</v>
      </c>
      <c r="I598" s="103"/>
      <c r="J598" s="104"/>
      <c r="K598" s="15">
        <f>SUM(K599+K606+K613+K618+K633)</f>
        <v>13178136</v>
      </c>
      <c r="L598" s="15">
        <f>SUM(L599+L606+L613+L618+L633)</f>
        <v>13276117</v>
      </c>
    </row>
    <row r="599" spans="1:12" ht="27.75" customHeight="1">
      <c r="A599" s="79" t="s">
        <v>681</v>
      </c>
      <c r="B599" s="80"/>
      <c r="C599" s="81"/>
      <c r="D599" s="3">
        <v>977</v>
      </c>
      <c r="E599" s="2" t="s">
        <v>33</v>
      </c>
      <c r="F599" s="2" t="s">
        <v>683</v>
      </c>
      <c r="G599" s="2" t="s">
        <v>28</v>
      </c>
      <c r="H599" s="73">
        <f>SUM(H600+H603)</f>
        <v>10000</v>
      </c>
      <c r="I599" s="74"/>
      <c r="J599" s="75"/>
      <c r="K599" s="15">
        <f>SUM(K600+K603)</f>
        <v>10000</v>
      </c>
      <c r="L599" s="15">
        <f>SUM(L600+L603)</f>
        <v>10000</v>
      </c>
    </row>
    <row r="600" spans="1:12" ht="37.5" customHeight="1">
      <c r="A600" s="70" t="s">
        <v>691</v>
      </c>
      <c r="B600" s="71"/>
      <c r="C600" s="72"/>
      <c r="D600" s="3">
        <v>977</v>
      </c>
      <c r="E600" s="2" t="s">
        <v>33</v>
      </c>
      <c r="F600" s="2" t="s">
        <v>693</v>
      </c>
      <c r="G600" s="2" t="s">
        <v>28</v>
      </c>
      <c r="H600" s="73">
        <f>SUM(H601)</f>
        <v>5000</v>
      </c>
      <c r="I600" s="74"/>
      <c r="J600" s="75"/>
      <c r="K600" s="15">
        <f>SUM(K601)</f>
        <v>5000</v>
      </c>
      <c r="L600" s="15">
        <f>SUM(L601)</f>
        <v>5000</v>
      </c>
    </row>
    <row r="601" spans="1:12" ht="13.5" customHeight="1">
      <c r="A601" s="70" t="s">
        <v>248</v>
      </c>
      <c r="B601" s="71"/>
      <c r="C601" s="72"/>
      <c r="D601" s="3">
        <v>977</v>
      </c>
      <c r="E601" s="2" t="s">
        <v>33</v>
      </c>
      <c r="F601" s="2" t="s">
        <v>694</v>
      </c>
      <c r="G601" s="2" t="s">
        <v>93</v>
      </c>
      <c r="H601" s="73">
        <f>SUM(H602)</f>
        <v>5000</v>
      </c>
      <c r="I601" s="74"/>
      <c r="J601" s="75"/>
      <c r="K601" s="15">
        <f>SUM(K602)</f>
        <v>5000</v>
      </c>
      <c r="L601" s="15">
        <f>SUM(L602)</f>
        <v>5000</v>
      </c>
    </row>
    <row r="602" spans="1:12" ht="13.5" customHeight="1">
      <c r="A602" s="70" t="s">
        <v>92</v>
      </c>
      <c r="B602" s="71"/>
      <c r="C602" s="72"/>
      <c r="D602" s="3">
        <v>977</v>
      </c>
      <c r="E602" s="2" t="s">
        <v>33</v>
      </c>
      <c r="F602" s="2" t="s">
        <v>694</v>
      </c>
      <c r="G602" s="2" t="s">
        <v>94</v>
      </c>
      <c r="H602" s="73">
        <v>5000</v>
      </c>
      <c r="I602" s="74"/>
      <c r="J602" s="75"/>
      <c r="K602" s="15">
        <v>5000</v>
      </c>
      <c r="L602" s="15">
        <v>5000</v>
      </c>
    </row>
    <row r="603" spans="1:12" ht="24.75" customHeight="1" thickBot="1">
      <c r="A603" s="131" t="s">
        <v>692</v>
      </c>
      <c r="B603" s="132"/>
      <c r="C603" s="133"/>
      <c r="D603" s="3">
        <v>977</v>
      </c>
      <c r="E603" s="2" t="s">
        <v>33</v>
      </c>
      <c r="F603" s="2" t="s">
        <v>695</v>
      </c>
      <c r="G603" s="2" t="s">
        <v>28</v>
      </c>
      <c r="H603" s="73">
        <f>SUM(H604)</f>
        <v>5000</v>
      </c>
      <c r="I603" s="74"/>
      <c r="J603" s="75"/>
      <c r="K603" s="15">
        <f>SUM(K604)</f>
        <v>5000</v>
      </c>
      <c r="L603" s="15">
        <f>SUM(L604)</f>
        <v>5000</v>
      </c>
    </row>
    <row r="604" spans="1:12" ht="13.5" customHeight="1">
      <c r="A604" s="70" t="s">
        <v>248</v>
      </c>
      <c r="B604" s="71"/>
      <c r="C604" s="72"/>
      <c r="D604" s="3">
        <v>977</v>
      </c>
      <c r="E604" s="2" t="s">
        <v>33</v>
      </c>
      <c r="F604" s="2" t="s">
        <v>696</v>
      </c>
      <c r="G604" s="2" t="s">
        <v>93</v>
      </c>
      <c r="H604" s="73">
        <f>SUM(H605)</f>
        <v>5000</v>
      </c>
      <c r="I604" s="74"/>
      <c r="J604" s="75"/>
      <c r="K604" s="15">
        <f>SUM(K605)</f>
        <v>5000</v>
      </c>
      <c r="L604" s="15">
        <f>SUM(L605)</f>
        <v>5000</v>
      </c>
    </row>
    <row r="605" spans="1:12" ht="13.5" customHeight="1">
      <c r="A605" s="70" t="s">
        <v>92</v>
      </c>
      <c r="B605" s="71"/>
      <c r="C605" s="72"/>
      <c r="D605" s="3">
        <v>977</v>
      </c>
      <c r="E605" s="2" t="s">
        <v>33</v>
      </c>
      <c r="F605" s="2" t="s">
        <v>696</v>
      </c>
      <c r="G605" s="2" t="s">
        <v>94</v>
      </c>
      <c r="H605" s="73">
        <v>5000</v>
      </c>
      <c r="I605" s="74"/>
      <c r="J605" s="75"/>
      <c r="K605" s="15">
        <v>5000</v>
      </c>
      <c r="L605" s="15">
        <v>5000</v>
      </c>
    </row>
    <row r="606" spans="1:12" ht="30" customHeight="1">
      <c r="A606" s="79" t="s">
        <v>712</v>
      </c>
      <c r="B606" s="80"/>
      <c r="C606" s="81"/>
      <c r="D606" s="3">
        <v>977</v>
      </c>
      <c r="E606" s="2" t="s">
        <v>33</v>
      </c>
      <c r="F606" s="2" t="s">
        <v>169</v>
      </c>
      <c r="G606" s="2" t="s">
        <v>28</v>
      </c>
      <c r="H606" s="73">
        <f>SUM(H607:J607)</f>
        <v>910000</v>
      </c>
      <c r="I606" s="74"/>
      <c r="J606" s="75"/>
      <c r="K606" s="15">
        <f>SUM(K607)</f>
        <v>0</v>
      </c>
      <c r="L606" s="15">
        <f>SUM(L607)</f>
        <v>0</v>
      </c>
    </row>
    <row r="607" spans="1:12" ht="37.5" customHeight="1">
      <c r="A607" s="172" t="s">
        <v>727</v>
      </c>
      <c r="B607" s="173"/>
      <c r="C607" s="174"/>
      <c r="D607" s="3">
        <v>977</v>
      </c>
      <c r="E607" s="2" t="s">
        <v>33</v>
      </c>
      <c r="F607" s="2" t="s">
        <v>197</v>
      </c>
      <c r="G607" s="2" t="s">
        <v>28</v>
      </c>
      <c r="H607" s="73">
        <f>SUM(H608)</f>
        <v>910000</v>
      </c>
      <c r="I607" s="74"/>
      <c r="J607" s="75"/>
      <c r="K607" s="15">
        <f>SUM(K608)</f>
        <v>0</v>
      </c>
      <c r="L607" s="15">
        <f>SUM(L608)</f>
        <v>0</v>
      </c>
    </row>
    <row r="608" spans="1:12" ht="35.25" customHeight="1">
      <c r="A608" s="71" t="s">
        <v>435</v>
      </c>
      <c r="B608" s="71"/>
      <c r="C608" s="72"/>
      <c r="D608" s="3">
        <v>977</v>
      </c>
      <c r="E608" s="2" t="s">
        <v>33</v>
      </c>
      <c r="F608" s="2" t="s">
        <v>972</v>
      </c>
      <c r="G608" s="2" t="s">
        <v>28</v>
      </c>
      <c r="H608" s="73">
        <f>SUM(H609+H611)</f>
        <v>910000</v>
      </c>
      <c r="I608" s="74"/>
      <c r="J608" s="75"/>
      <c r="K608" s="15">
        <f>SUM(K609+K611)</f>
        <v>0</v>
      </c>
      <c r="L608" s="15">
        <f>SUM(L609+L611)</f>
        <v>0</v>
      </c>
    </row>
    <row r="609" spans="1:13" ht="32.25" customHeight="1">
      <c r="A609" s="70" t="s">
        <v>84</v>
      </c>
      <c r="B609" s="71"/>
      <c r="C609" s="72"/>
      <c r="D609" s="3">
        <v>977</v>
      </c>
      <c r="E609" s="2" t="s">
        <v>33</v>
      </c>
      <c r="F609" s="2" t="s">
        <v>972</v>
      </c>
      <c r="G609" s="2" t="s">
        <v>86</v>
      </c>
      <c r="H609" s="73">
        <f>SUM(H610)</f>
        <v>910000</v>
      </c>
      <c r="I609" s="74"/>
      <c r="J609" s="75"/>
      <c r="K609" s="15">
        <f>SUM(K610)</f>
        <v>0</v>
      </c>
      <c r="L609" s="15">
        <f>SUM(L610)</f>
        <v>0</v>
      </c>
      <c r="M609" s="20">
        <v>20000</v>
      </c>
    </row>
    <row r="610" spans="1:13" ht="12" customHeight="1">
      <c r="A610" s="93" t="s">
        <v>88</v>
      </c>
      <c r="B610" s="94"/>
      <c r="C610" s="95"/>
      <c r="D610" s="3">
        <v>977</v>
      </c>
      <c r="E610" s="2" t="s">
        <v>33</v>
      </c>
      <c r="F610" s="2" t="s">
        <v>972</v>
      </c>
      <c r="G610" s="2" t="s">
        <v>87</v>
      </c>
      <c r="H610" s="73">
        <v>910000</v>
      </c>
      <c r="I610" s="74"/>
      <c r="J610" s="75"/>
      <c r="K610" s="15">
        <v>0</v>
      </c>
      <c r="L610" s="15">
        <v>0</v>
      </c>
      <c r="M610" s="20">
        <v>15000</v>
      </c>
    </row>
    <row r="611" spans="1:13" ht="18" customHeight="1" hidden="1">
      <c r="A611" s="70" t="s">
        <v>248</v>
      </c>
      <c r="B611" s="71"/>
      <c r="C611" s="72"/>
      <c r="D611" s="3">
        <v>977</v>
      </c>
      <c r="E611" s="2" t="s">
        <v>33</v>
      </c>
      <c r="F611" s="2" t="s">
        <v>354</v>
      </c>
      <c r="G611" s="2" t="s">
        <v>93</v>
      </c>
      <c r="H611" s="73">
        <f>SUM(H612)</f>
        <v>0</v>
      </c>
      <c r="I611" s="74"/>
      <c r="J611" s="75"/>
      <c r="K611" s="15">
        <f>SUM(K612)</f>
        <v>0</v>
      </c>
      <c r="L611" s="15">
        <f>SUM(L612)</f>
        <v>0</v>
      </c>
      <c r="M611" s="20"/>
    </row>
    <row r="612" spans="1:13" ht="21" customHeight="1" hidden="1">
      <c r="A612" s="70" t="s">
        <v>92</v>
      </c>
      <c r="B612" s="71"/>
      <c r="C612" s="72"/>
      <c r="D612" s="3">
        <v>977</v>
      </c>
      <c r="E612" s="2" t="s">
        <v>33</v>
      </c>
      <c r="F612" s="2" t="s">
        <v>354</v>
      </c>
      <c r="G612" s="2" t="s">
        <v>94</v>
      </c>
      <c r="H612" s="73">
        <v>0</v>
      </c>
      <c r="I612" s="74"/>
      <c r="J612" s="75"/>
      <c r="K612" s="15">
        <v>0</v>
      </c>
      <c r="L612" s="15">
        <v>0</v>
      </c>
      <c r="M612" s="20">
        <v>-15000</v>
      </c>
    </row>
    <row r="613" spans="1:13" ht="21.75" customHeight="1">
      <c r="A613" s="79" t="s">
        <v>601</v>
      </c>
      <c r="B613" s="80"/>
      <c r="C613" s="81"/>
      <c r="D613" s="3">
        <v>977</v>
      </c>
      <c r="E613" s="2" t="s">
        <v>33</v>
      </c>
      <c r="F613" s="2" t="s">
        <v>202</v>
      </c>
      <c r="G613" s="2" t="s">
        <v>28</v>
      </c>
      <c r="H613" s="73">
        <f>SUM(H614)</f>
        <v>10465000</v>
      </c>
      <c r="I613" s="74"/>
      <c r="J613" s="75"/>
      <c r="K613" s="15">
        <f aca="true" t="shared" si="18" ref="K613:L616">SUM(K614)</f>
        <v>10465000</v>
      </c>
      <c r="L613" s="15">
        <f t="shared" si="18"/>
        <v>10465000</v>
      </c>
      <c r="M613" s="20"/>
    </row>
    <row r="614" spans="1:13" ht="24" customHeight="1">
      <c r="A614" s="79" t="s">
        <v>678</v>
      </c>
      <c r="B614" s="80"/>
      <c r="C614" s="81"/>
      <c r="D614" s="3">
        <v>977</v>
      </c>
      <c r="E614" s="2" t="s">
        <v>33</v>
      </c>
      <c r="F614" s="2" t="s">
        <v>680</v>
      </c>
      <c r="G614" s="2" t="s">
        <v>28</v>
      </c>
      <c r="H614" s="73">
        <f>SUM(H615)</f>
        <v>10465000</v>
      </c>
      <c r="I614" s="74"/>
      <c r="J614" s="75"/>
      <c r="K614" s="15">
        <f t="shared" si="18"/>
        <v>10465000</v>
      </c>
      <c r="L614" s="15">
        <f t="shared" si="18"/>
        <v>10465000</v>
      </c>
      <c r="M614" s="20"/>
    </row>
    <row r="615" spans="1:13" ht="27.75" customHeight="1">
      <c r="A615" s="70" t="s">
        <v>679</v>
      </c>
      <c r="B615" s="71"/>
      <c r="C615" s="72"/>
      <c r="D615" s="3">
        <v>977</v>
      </c>
      <c r="E615" s="2" t="s">
        <v>33</v>
      </c>
      <c r="F615" s="2" t="s">
        <v>819</v>
      </c>
      <c r="G615" s="2" t="s">
        <v>28</v>
      </c>
      <c r="H615" s="73">
        <f>SUM(H616)</f>
        <v>10465000</v>
      </c>
      <c r="I615" s="74"/>
      <c r="J615" s="75"/>
      <c r="K615" s="15">
        <f t="shared" si="18"/>
        <v>10465000</v>
      </c>
      <c r="L615" s="15">
        <f t="shared" si="18"/>
        <v>10465000</v>
      </c>
      <c r="M615" s="20"/>
    </row>
    <row r="616" spans="1:13" ht="33.75" customHeight="1">
      <c r="A616" s="70" t="s">
        <v>84</v>
      </c>
      <c r="B616" s="71"/>
      <c r="C616" s="72"/>
      <c r="D616" s="3">
        <v>977</v>
      </c>
      <c r="E616" s="2" t="s">
        <v>33</v>
      </c>
      <c r="F616" s="2" t="s">
        <v>819</v>
      </c>
      <c r="G616" s="2" t="s">
        <v>86</v>
      </c>
      <c r="H616" s="73">
        <f>SUM(H617)</f>
        <v>10465000</v>
      </c>
      <c r="I616" s="74"/>
      <c r="J616" s="75"/>
      <c r="K616" s="15">
        <f t="shared" si="18"/>
        <v>10465000</v>
      </c>
      <c r="L616" s="15">
        <f t="shared" si="18"/>
        <v>10465000</v>
      </c>
      <c r="M616" s="20"/>
    </row>
    <row r="617" spans="1:13" ht="16.5" customHeight="1">
      <c r="A617" s="93" t="s">
        <v>88</v>
      </c>
      <c r="B617" s="94"/>
      <c r="C617" s="95"/>
      <c r="D617" s="3">
        <v>977</v>
      </c>
      <c r="E617" s="2" t="s">
        <v>33</v>
      </c>
      <c r="F617" s="2" t="s">
        <v>819</v>
      </c>
      <c r="G617" s="2" t="s">
        <v>87</v>
      </c>
      <c r="H617" s="73">
        <v>10465000</v>
      </c>
      <c r="I617" s="74"/>
      <c r="J617" s="75"/>
      <c r="K617" s="15">
        <v>10465000</v>
      </c>
      <c r="L617" s="15">
        <v>10465000</v>
      </c>
      <c r="M617" s="20"/>
    </row>
    <row r="618" spans="1:13" ht="21" customHeight="1">
      <c r="A618" s="79" t="s">
        <v>844</v>
      </c>
      <c r="B618" s="80"/>
      <c r="C618" s="81"/>
      <c r="D618" s="3">
        <v>977</v>
      </c>
      <c r="E618" s="2" t="s">
        <v>33</v>
      </c>
      <c r="F618" s="2" t="s">
        <v>266</v>
      </c>
      <c r="G618" s="2" t="s">
        <v>28</v>
      </c>
      <c r="H618" s="73">
        <f>SUM(H619+H622+H627+H630)</f>
        <v>106000</v>
      </c>
      <c r="I618" s="74"/>
      <c r="J618" s="75"/>
      <c r="K618" s="15">
        <f>SUM(K619+K622+K627+K630)</f>
        <v>96000</v>
      </c>
      <c r="L618" s="15">
        <f>SUM(L619+L622+L627+L630)</f>
        <v>96000</v>
      </c>
      <c r="M618" s="20"/>
    </row>
    <row r="619" spans="1:13" ht="15" customHeight="1">
      <c r="A619" s="70" t="s">
        <v>465</v>
      </c>
      <c r="B619" s="71"/>
      <c r="C619" s="72"/>
      <c r="D619" s="3">
        <v>977</v>
      </c>
      <c r="E619" s="2" t="s">
        <v>33</v>
      </c>
      <c r="F619" s="2" t="s">
        <v>876</v>
      </c>
      <c r="G619" s="2" t="s">
        <v>28</v>
      </c>
      <c r="H619" s="73">
        <f>SUM(H620)</f>
        <v>10000</v>
      </c>
      <c r="I619" s="74"/>
      <c r="J619" s="75"/>
      <c r="K619" s="15">
        <f>SUM(K620)</f>
        <v>10000</v>
      </c>
      <c r="L619" s="15">
        <f>SUM(L620)</f>
        <v>10000</v>
      </c>
      <c r="M619" s="20"/>
    </row>
    <row r="620" spans="1:13" ht="16.5" customHeight="1">
      <c r="A620" s="70" t="s">
        <v>248</v>
      </c>
      <c r="B620" s="71"/>
      <c r="C620" s="72"/>
      <c r="D620" s="3">
        <v>977</v>
      </c>
      <c r="E620" s="2" t="s">
        <v>33</v>
      </c>
      <c r="F620" s="2" t="s">
        <v>877</v>
      </c>
      <c r="G620" s="2" t="s">
        <v>93</v>
      </c>
      <c r="H620" s="73">
        <f>SUM(H621)</f>
        <v>10000</v>
      </c>
      <c r="I620" s="74"/>
      <c r="J620" s="75"/>
      <c r="K620" s="15">
        <f>SUM(K621)</f>
        <v>10000</v>
      </c>
      <c r="L620" s="15">
        <f>SUM(L621)</f>
        <v>10000</v>
      </c>
      <c r="M620" s="20"/>
    </row>
    <row r="621" spans="1:13" ht="15" customHeight="1">
      <c r="A621" s="70" t="s">
        <v>92</v>
      </c>
      <c r="B621" s="71"/>
      <c r="C621" s="72"/>
      <c r="D621" s="3">
        <v>977</v>
      </c>
      <c r="E621" s="2" t="s">
        <v>33</v>
      </c>
      <c r="F621" s="2" t="s">
        <v>877</v>
      </c>
      <c r="G621" s="2" t="s">
        <v>94</v>
      </c>
      <c r="H621" s="73">
        <v>10000</v>
      </c>
      <c r="I621" s="74"/>
      <c r="J621" s="75"/>
      <c r="K621" s="15">
        <v>10000</v>
      </c>
      <c r="L621" s="15">
        <v>10000</v>
      </c>
      <c r="M621" s="20"/>
    </row>
    <row r="622" spans="1:13" ht="21" customHeight="1">
      <c r="A622" s="70" t="s">
        <v>471</v>
      </c>
      <c r="B622" s="71"/>
      <c r="C622" s="72"/>
      <c r="D622" s="3">
        <v>977</v>
      </c>
      <c r="E622" s="2" t="s">
        <v>33</v>
      </c>
      <c r="F622" s="2" t="s">
        <v>870</v>
      </c>
      <c r="G622" s="2" t="s">
        <v>28</v>
      </c>
      <c r="H622" s="73">
        <f>SUM(H623+H625)</f>
        <v>66000</v>
      </c>
      <c r="I622" s="74"/>
      <c r="J622" s="75"/>
      <c r="K622" s="15">
        <f>SUM(K623+K626)</f>
        <v>66000</v>
      </c>
      <c r="L622" s="15">
        <f>SUM(L623+L626)</f>
        <v>66000</v>
      </c>
      <c r="M622" s="20"/>
    </row>
    <row r="623" spans="1:13" ht="15" customHeight="1">
      <c r="A623" s="70" t="s">
        <v>248</v>
      </c>
      <c r="B623" s="71"/>
      <c r="C623" s="72"/>
      <c r="D623" s="3">
        <v>977</v>
      </c>
      <c r="E623" s="2" t="s">
        <v>33</v>
      </c>
      <c r="F623" s="2" t="s">
        <v>871</v>
      </c>
      <c r="G623" s="2" t="s">
        <v>93</v>
      </c>
      <c r="H623" s="73">
        <f>SUM(H624)</f>
        <v>33500</v>
      </c>
      <c r="I623" s="74"/>
      <c r="J623" s="75"/>
      <c r="K623" s="15">
        <f>SUM(K624)</f>
        <v>33500</v>
      </c>
      <c r="L623" s="15">
        <f>SUM(L624)</f>
        <v>33500</v>
      </c>
      <c r="M623" s="20"/>
    </row>
    <row r="624" spans="1:13" ht="12.75" customHeight="1">
      <c r="A624" s="70" t="s">
        <v>92</v>
      </c>
      <c r="B624" s="71"/>
      <c r="C624" s="72"/>
      <c r="D624" s="3">
        <v>977</v>
      </c>
      <c r="E624" s="2" t="s">
        <v>33</v>
      </c>
      <c r="F624" s="2" t="s">
        <v>871</v>
      </c>
      <c r="G624" s="2" t="s">
        <v>94</v>
      </c>
      <c r="H624" s="73">
        <v>33500</v>
      </c>
      <c r="I624" s="74"/>
      <c r="J624" s="75"/>
      <c r="K624" s="15">
        <v>33500</v>
      </c>
      <c r="L624" s="15">
        <v>33500</v>
      </c>
      <c r="M624" s="20"/>
    </row>
    <row r="625" spans="1:13" ht="12.75" customHeight="1">
      <c r="A625" s="70" t="s">
        <v>95</v>
      </c>
      <c r="B625" s="71"/>
      <c r="C625" s="72"/>
      <c r="D625" s="3">
        <v>977</v>
      </c>
      <c r="E625" s="2" t="s">
        <v>33</v>
      </c>
      <c r="F625" s="2" t="s">
        <v>871</v>
      </c>
      <c r="G625" s="2" t="s">
        <v>96</v>
      </c>
      <c r="H625" s="73">
        <f>SUM(H626)</f>
        <v>32500</v>
      </c>
      <c r="I625" s="74"/>
      <c r="J625" s="75"/>
      <c r="K625" s="15">
        <f>SUM(K626)</f>
        <v>32500</v>
      </c>
      <c r="L625" s="15">
        <f>SUM(L626)</f>
        <v>32500</v>
      </c>
      <c r="M625" s="20"/>
    </row>
    <row r="626" spans="1:13" ht="12" customHeight="1">
      <c r="A626" s="70" t="s">
        <v>307</v>
      </c>
      <c r="B626" s="71"/>
      <c r="C626" s="72"/>
      <c r="D626" s="3">
        <v>977</v>
      </c>
      <c r="E626" s="2" t="s">
        <v>33</v>
      </c>
      <c r="F626" s="2" t="s">
        <v>871</v>
      </c>
      <c r="G626" s="2" t="s">
        <v>306</v>
      </c>
      <c r="H626" s="73">
        <v>32500</v>
      </c>
      <c r="I626" s="74"/>
      <c r="J626" s="75"/>
      <c r="K626" s="15">
        <v>32500</v>
      </c>
      <c r="L626" s="15">
        <v>32500</v>
      </c>
      <c r="M626" s="20"/>
    </row>
    <row r="627" spans="1:13" ht="12" customHeight="1">
      <c r="A627" s="70" t="s">
        <v>466</v>
      </c>
      <c r="B627" s="71"/>
      <c r="C627" s="72"/>
      <c r="D627" s="3">
        <v>977</v>
      </c>
      <c r="E627" s="2" t="s">
        <v>33</v>
      </c>
      <c r="F627" s="2" t="s">
        <v>872</v>
      </c>
      <c r="G627" s="2" t="s">
        <v>28</v>
      </c>
      <c r="H627" s="73">
        <f>SUM(H628)</f>
        <v>10000</v>
      </c>
      <c r="I627" s="74"/>
      <c r="J627" s="75"/>
      <c r="K627" s="15">
        <f>SUM(K628)</f>
        <v>10000</v>
      </c>
      <c r="L627" s="15">
        <f>SUM(L628)</f>
        <v>10000</v>
      </c>
      <c r="M627" s="20"/>
    </row>
    <row r="628" spans="1:13" ht="12" customHeight="1">
      <c r="A628" s="70" t="s">
        <v>248</v>
      </c>
      <c r="B628" s="71"/>
      <c r="C628" s="72"/>
      <c r="D628" s="3">
        <v>977</v>
      </c>
      <c r="E628" s="2" t="s">
        <v>33</v>
      </c>
      <c r="F628" s="2" t="s">
        <v>873</v>
      </c>
      <c r="G628" s="2" t="s">
        <v>93</v>
      </c>
      <c r="H628" s="73">
        <f>SUM(H629)</f>
        <v>10000</v>
      </c>
      <c r="I628" s="74"/>
      <c r="J628" s="75"/>
      <c r="K628" s="15">
        <f>SUM(K629)</f>
        <v>10000</v>
      </c>
      <c r="L628" s="15">
        <f>SUM(L629)</f>
        <v>10000</v>
      </c>
      <c r="M628" s="20"/>
    </row>
    <row r="629" spans="1:13" ht="12" customHeight="1">
      <c r="A629" s="70" t="s">
        <v>92</v>
      </c>
      <c r="B629" s="71"/>
      <c r="C629" s="72"/>
      <c r="D629" s="3">
        <v>977</v>
      </c>
      <c r="E629" s="2" t="s">
        <v>33</v>
      </c>
      <c r="F629" s="2" t="s">
        <v>873</v>
      </c>
      <c r="G629" s="2" t="s">
        <v>94</v>
      </c>
      <c r="H629" s="73">
        <v>10000</v>
      </c>
      <c r="I629" s="74"/>
      <c r="J629" s="75"/>
      <c r="K629" s="15">
        <v>10000</v>
      </c>
      <c r="L629" s="15">
        <v>10000</v>
      </c>
      <c r="M629" s="20"/>
    </row>
    <row r="630" spans="1:13" ht="12" customHeight="1">
      <c r="A630" s="70" t="s">
        <v>467</v>
      </c>
      <c r="B630" s="71"/>
      <c r="C630" s="72"/>
      <c r="D630" s="3">
        <v>977</v>
      </c>
      <c r="E630" s="2" t="s">
        <v>33</v>
      </c>
      <c r="F630" s="2" t="s">
        <v>874</v>
      </c>
      <c r="G630" s="2" t="s">
        <v>28</v>
      </c>
      <c r="H630" s="73">
        <f>SUM(H631)</f>
        <v>20000</v>
      </c>
      <c r="I630" s="74"/>
      <c r="J630" s="75"/>
      <c r="K630" s="15">
        <f>SUM(K631)</f>
        <v>10000</v>
      </c>
      <c r="L630" s="15">
        <f>SUM(L631)</f>
        <v>10000</v>
      </c>
      <c r="M630" s="20"/>
    </row>
    <row r="631" spans="1:13" ht="12" customHeight="1">
      <c r="A631" s="70" t="s">
        <v>248</v>
      </c>
      <c r="B631" s="71"/>
      <c r="C631" s="72"/>
      <c r="D631" s="3">
        <v>977</v>
      </c>
      <c r="E631" s="2" t="s">
        <v>33</v>
      </c>
      <c r="F631" s="2" t="s">
        <v>875</v>
      </c>
      <c r="G631" s="2" t="s">
        <v>93</v>
      </c>
      <c r="H631" s="73">
        <f>SUM(H632)</f>
        <v>20000</v>
      </c>
      <c r="I631" s="74"/>
      <c r="J631" s="75"/>
      <c r="K631" s="15">
        <f>SUM(K632)</f>
        <v>10000</v>
      </c>
      <c r="L631" s="15">
        <f>SUM(L632)</f>
        <v>10000</v>
      </c>
      <c r="M631" s="20"/>
    </row>
    <row r="632" spans="1:14" ht="12" customHeight="1">
      <c r="A632" s="70" t="s">
        <v>92</v>
      </c>
      <c r="B632" s="71"/>
      <c r="C632" s="72"/>
      <c r="D632" s="3">
        <v>977</v>
      </c>
      <c r="E632" s="2" t="s">
        <v>33</v>
      </c>
      <c r="F632" s="2" t="s">
        <v>875</v>
      </c>
      <c r="G632" s="2" t="s">
        <v>94</v>
      </c>
      <c r="H632" s="73">
        <v>20000</v>
      </c>
      <c r="I632" s="74"/>
      <c r="J632" s="75"/>
      <c r="K632" s="15">
        <v>10000</v>
      </c>
      <c r="L632" s="15">
        <v>10000</v>
      </c>
      <c r="M632" s="20"/>
      <c r="N632" s="20">
        <v>10000</v>
      </c>
    </row>
    <row r="633" spans="1:12" ht="13.5" customHeight="1">
      <c r="A633" s="70" t="s">
        <v>82</v>
      </c>
      <c r="B633" s="71"/>
      <c r="C633" s="72"/>
      <c r="D633" s="3">
        <v>977</v>
      </c>
      <c r="E633" s="2" t="s">
        <v>33</v>
      </c>
      <c r="F633" s="2" t="s">
        <v>152</v>
      </c>
      <c r="G633" s="2" t="s">
        <v>28</v>
      </c>
      <c r="H633" s="102">
        <f>SUM(H634)</f>
        <v>2582883</v>
      </c>
      <c r="I633" s="103"/>
      <c r="J633" s="104"/>
      <c r="K633" s="15">
        <f>SUM(K634)</f>
        <v>2607136</v>
      </c>
      <c r="L633" s="15">
        <f>SUM(L634)</f>
        <v>2705117</v>
      </c>
    </row>
    <row r="634" spans="1:12" ht="14.25" customHeight="1">
      <c r="A634" s="70" t="s">
        <v>83</v>
      </c>
      <c r="B634" s="71"/>
      <c r="C634" s="72"/>
      <c r="D634" s="3">
        <v>977</v>
      </c>
      <c r="E634" s="2" t="s">
        <v>33</v>
      </c>
      <c r="F634" s="2" t="s">
        <v>153</v>
      </c>
      <c r="G634" s="2" t="s">
        <v>28</v>
      </c>
      <c r="H634" s="102">
        <f>SUM(H635)</f>
        <v>2582883</v>
      </c>
      <c r="I634" s="103"/>
      <c r="J634" s="104"/>
      <c r="K634" s="15">
        <f>SUM(K635)</f>
        <v>2607136</v>
      </c>
      <c r="L634" s="15">
        <f>SUM(L635)</f>
        <v>2705117</v>
      </c>
    </row>
    <row r="635" spans="1:12" ht="15" customHeight="1">
      <c r="A635" s="70" t="s">
        <v>158</v>
      </c>
      <c r="B635" s="71"/>
      <c r="C635" s="72"/>
      <c r="D635" s="3">
        <v>977</v>
      </c>
      <c r="E635" s="2" t="s">
        <v>33</v>
      </c>
      <c r="F635" s="2" t="s">
        <v>154</v>
      </c>
      <c r="G635" s="2" t="s">
        <v>28</v>
      </c>
      <c r="H635" s="102">
        <f>SUM(H636+H639)</f>
        <v>2582883</v>
      </c>
      <c r="I635" s="103"/>
      <c r="J635" s="104"/>
      <c r="K635" s="15">
        <f>SUM(K636+K639)</f>
        <v>2607136</v>
      </c>
      <c r="L635" s="17">
        <f>SUM(L636+L639)</f>
        <v>2705117</v>
      </c>
    </row>
    <row r="636" spans="1:12" ht="20.25" customHeight="1" hidden="1">
      <c r="A636" s="70" t="s">
        <v>109</v>
      </c>
      <c r="B636" s="71"/>
      <c r="C636" s="72"/>
      <c r="D636" s="3">
        <v>977</v>
      </c>
      <c r="E636" s="2" t="s">
        <v>33</v>
      </c>
      <c r="F636" s="2" t="s">
        <v>155</v>
      </c>
      <c r="G636" s="2" t="s">
        <v>28</v>
      </c>
      <c r="H636" s="102">
        <f>SUM(H637)</f>
        <v>0</v>
      </c>
      <c r="I636" s="103"/>
      <c r="J636" s="104"/>
      <c r="K636" s="18">
        <f>SUM(K637)</f>
        <v>0</v>
      </c>
      <c r="L636" s="18">
        <f>SUM(L637)</f>
        <v>0</v>
      </c>
    </row>
    <row r="637" spans="1:12" ht="35.25" customHeight="1" hidden="1">
      <c r="A637" s="70" t="s">
        <v>84</v>
      </c>
      <c r="B637" s="71"/>
      <c r="C637" s="72"/>
      <c r="D637" s="3">
        <v>977</v>
      </c>
      <c r="E637" s="2" t="s">
        <v>33</v>
      </c>
      <c r="F637" s="2" t="s">
        <v>156</v>
      </c>
      <c r="G637" s="2" t="s">
        <v>86</v>
      </c>
      <c r="H637" s="102">
        <f>SUM(H638)</f>
        <v>0</v>
      </c>
      <c r="I637" s="103"/>
      <c r="J637" s="104"/>
      <c r="K637" s="15">
        <f>SUM(K638)</f>
        <v>0</v>
      </c>
      <c r="L637" s="15">
        <f>SUM(L638)</f>
        <v>0</v>
      </c>
    </row>
    <row r="638" spans="1:12" ht="12.75" customHeight="1" hidden="1">
      <c r="A638" s="93" t="s">
        <v>88</v>
      </c>
      <c r="B638" s="94"/>
      <c r="C638" s="95"/>
      <c r="D638" s="3">
        <v>977</v>
      </c>
      <c r="E638" s="2" t="s">
        <v>33</v>
      </c>
      <c r="F638" s="2" t="s">
        <v>156</v>
      </c>
      <c r="G638" s="2" t="s">
        <v>87</v>
      </c>
      <c r="H638" s="102"/>
      <c r="I638" s="103"/>
      <c r="J638" s="104"/>
      <c r="K638" s="15"/>
      <c r="L638" s="15"/>
    </row>
    <row r="639" spans="1:12" ht="26.25" customHeight="1">
      <c r="A639" s="70" t="s">
        <v>436</v>
      </c>
      <c r="B639" s="71"/>
      <c r="C639" s="72"/>
      <c r="D639" s="3">
        <v>977</v>
      </c>
      <c r="E639" s="2" t="s">
        <v>33</v>
      </c>
      <c r="F639" s="2" t="s">
        <v>437</v>
      </c>
      <c r="G639" s="2" t="s">
        <v>28</v>
      </c>
      <c r="H639" s="102">
        <f>SUM(H640+H642)</f>
        <v>2582883</v>
      </c>
      <c r="I639" s="103"/>
      <c r="J639" s="104"/>
      <c r="K639" s="15">
        <f>SUM(K640+K642)</f>
        <v>2607136</v>
      </c>
      <c r="L639" s="15">
        <f>SUM(L640+L642)</f>
        <v>2705117</v>
      </c>
    </row>
    <row r="640" spans="1:12" ht="29.25" customHeight="1">
      <c r="A640" s="70" t="s">
        <v>84</v>
      </c>
      <c r="B640" s="71"/>
      <c r="C640" s="72"/>
      <c r="D640" s="3">
        <v>977</v>
      </c>
      <c r="E640" s="2" t="s">
        <v>33</v>
      </c>
      <c r="F640" s="2" t="s">
        <v>324</v>
      </c>
      <c r="G640" s="2" t="s">
        <v>86</v>
      </c>
      <c r="H640" s="102">
        <f>SUM(H641)</f>
        <v>2506000</v>
      </c>
      <c r="I640" s="103"/>
      <c r="J640" s="104"/>
      <c r="K640" s="15">
        <f>SUM(K641)</f>
        <v>2537000</v>
      </c>
      <c r="L640" s="15">
        <f>SUM(L641)</f>
        <v>2635000</v>
      </c>
    </row>
    <row r="641" spans="1:13" ht="15.75" customHeight="1">
      <c r="A641" s="93" t="s">
        <v>88</v>
      </c>
      <c r="B641" s="94"/>
      <c r="C641" s="95"/>
      <c r="D641" s="3">
        <v>977</v>
      </c>
      <c r="E641" s="2" t="s">
        <v>33</v>
      </c>
      <c r="F641" s="2" t="s">
        <v>324</v>
      </c>
      <c r="G641" s="2" t="s">
        <v>87</v>
      </c>
      <c r="H641" s="102">
        <v>2506000</v>
      </c>
      <c r="I641" s="103"/>
      <c r="J641" s="104"/>
      <c r="K641" s="15">
        <v>2537000</v>
      </c>
      <c r="L641" s="15">
        <v>2635000</v>
      </c>
      <c r="M641" s="20"/>
    </row>
    <row r="642" spans="1:12" ht="16.5" customHeight="1">
      <c r="A642" s="70" t="s">
        <v>248</v>
      </c>
      <c r="B642" s="71"/>
      <c r="C642" s="72"/>
      <c r="D642" s="3">
        <v>977</v>
      </c>
      <c r="E642" s="2" t="s">
        <v>33</v>
      </c>
      <c r="F642" s="2" t="s">
        <v>324</v>
      </c>
      <c r="G642" s="2" t="s">
        <v>93</v>
      </c>
      <c r="H642" s="102">
        <f>SUM(H643)</f>
        <v>76883</v>
      </c>
      <c r="I642" s="103"/>
      <c r="J642" s="104"/>
      <c r="K642" s="15">
        <f>SUM(K643)</f>
        <v>70136</v>
      </c>
      <c r="L642" s="15">
        <f>SUM(L643)</f>
        <v>70117</v>
      </c>
    </row>
    <row r="643" spans="1:12" ht="16.5" customHeight="1">
      <c r="A643" s="70" t="s">
        <v>92</v>
      </c>
      <c r="B643" s="71"/>
      <c r="C643" s="72"/>
      <c r="D643" s="3">
        <v>977</v>
      </c>
      <c r="E643" s="2" t="s">
        <v>33</v>
      </c>
      <c r="F643" s="2" t="s">
        <v>324</v>
      </c>
      <c r="G643" s="2" t="s">
        <v>94</v>
      </c>
      <c r="H643" s="102">
        <v>76883</v>
      </c>
      <c r="I643" s="103"/>
      <c r="J643" s="104"/>
      <c r="K643" s="15">
        <v>70136</v>
      </c>
      <c r="L643" s="15">
        <v>70117</v>
      </c>
    </row>
    <row r="644" spans="1:12" ht="15" customHeight="1" hidden="1">
      <c r="A644" s="79" t="s">
        <v>583</v>
      </c>
      <c r="B644" s="80"/>
      <c r="C644" s="81"/>
      <c r="D644" s="3">
        <v>977</v>
      </c>
      <c r="E644" s="2" t="s">
        <v>586</v>
      </c>
      <c r="F644" s="2" t="s">
        <v>148</v>
      </c>
      <c r="G644" s="2" t="s">
        <v>28</v>
      </c>
      <c r="H644" s="102">
        <f>SUM(H645)</f>
        <v>0</v>
      </c>
      <c r="I644" s="103"/>
      <c r="J644" s="104"/>
      <c r="K644" s="15"/>
      <c r="L644" s="15"/>
    </row>
    <row r="645" spans="1:12" ht="17.25" customHeight="1" hidden="1">
      <c r="A645" s="79" t="s">
        <v>584</v>
      </c>
      <c r="B645" s="80"/>
      <c r="C645" s="81"/>
      <c r="D645" s="3">
        <v>977</v>
      </c>
      <c r="E645" s="2" t="s">
        <v>587</v>
      </c>
      <c r="F645" s="2" t="s">
        <v>148</v>
      </c>
      <c r="G645" s="2" t="s">
        <v>28</v>
      </c>
      <c r="H645" s="102">
        <f>SUM(H646)</f>
        <v>0</v>
      </c>
      <c r="I645" s="103"/>
      <c r="J645" s="104"/>
      <c r="K645" s="15"/>
      <c r="L645" s="15"/>
    </row>
    <row r="646" spans="1:12" ht="21" customHeight="1" hidden="1">
      <c r="A646" s="79" t="s">
        <v>361</v>
      </c>
      <c r="B646" s="80"/>
      <c r="C646" s="81"/>
      <c r="D646" s="3">
        <v>977</v>
      </c>
      <c r="E646" s="2" t="s">
        <v>587</v>
      </c>
      <c r="F646" s="2" t="s">
        <v>362</v>
      </c>
      <c r="G646" s="2" t="s">
        <v>28</v>
      </c>
      <c r="H646" s="102">
        <f>SUM(H647)</f>
        <v>0</v>
      </c>
      <c r="I646" s="103"/>
      <c r="J646" s="104"/>
      <c r="K646" s="15"/>
      <c r="L646" s="15"/>
    </row>
    <row r="647" spans="1:12" ht="21" customHeight="1" hidden="1">
      <c r="A647" s="70" t="s">
        <v>585</v>
      </c>
      <c r="B647" s="71"/>
      <c r="C647" s="72"/>
      <c r="D647" s="3">
        <v>977</v>
      </c>
      <c r="E647" s="2" t="s">
        <v>587</v>
      </c>
      <c r="F647" s="2" t="s">
        <v>588</v>
      </c>
      <c r="G647" s="2" t="s">
        <v>28</v>
      </c>
      <c r="H647" s="102">
        <f>SUM(H648)</f>
        <v>0</v>
      </c>
      <c r="I647" s="103"/>
      <c r="J647" s="104"/>
      <c r="K647" s="15"/>
      <c r="L647" s="15"/>
    </row>
    <row r="648" spans="1:12" ht="21" customHeight="1" hidden="1">
      <c r="A648" s="70" t="s">
        <v>248</v>
      </c>
      <c r="B648" s="71"/>
      <c r="C648" s="72"/>
      <c r="D648" s="3">
        <v>977</v>
      </c>
      <c r="E648" s="2" t="s">
        <v>587</v>
      </c>
      <c r="F648" s="2" t="s">
        <v>588</v>
      </c>
      <c r="G648" s="2" t="s">
        <v>93</v>
      </c>
      <c r="H648" s="102">
        <f>SUM(H649)</f>
        <v>0</v>
      </c>
      <c r="I648" s="103"/>
      <c r="J648" s="104"/>
      <c r="K648" s="15"/>
      <c r="L648" s="15"/>
    </row>
    <row r="649" spans="1:13" ht="21" customHeight="1" hidden="1">
      <c r="A649" s="70" t="s">
        <v>92</v>
      </c>
      <c r="B649" s="71"/>
      <c r="C649" s="72"/>
      <c r="D649" s="3">
        <v>977</v>
      </c>
      <c r="E649" s="2" t="s">
        <v>587</v>
      </c>
      <c r="F649" s="2" t="s">
        <v>588</v>
      </c>
      <c r="G649" s="2" t="s">
        <v>94</v>
      </c>
      <c r="H649" s="102">
        <v>0</v>
      </c>
      <c r="I649" s="103"/>
      <c r="J649" s="104"/>
      <c r="K649" s="15"/>
      <c r="L649" s="15"/>
      <c r="M649" s="20"/>
    </row>
    <row r="650" spans="1:12" ht="12.75" customHeight="1">
      <c r="A650" s="86" t="s">
        <v>15</v>
      </c>
      <c r="B650" s="87"/>
      <c r="C650" s="88"/>
      <c r="D650" s="3">
        <v>977</v>
      </c>
      <c r="E650" s="2" t="s">
        <v>35</v>
      </c>
      <c r="F650" s="2" t="s">
        <v>148</v>
      </c>
      <c r="G650" s="2" t="s">
        <v>28</v>
      </c>
      <c r="H650" s="73">
        <f>SUM(H651,H657,H673,H701)</f>
        <v>88733384.78</v>
      </c>
      <c r="I650" s="74"/>
      <c r="J650" s="75"/>
      <c r="K650" s="15">
        <f>SUM(K651+K657+K673+K701)</f>
        <v>68423755.25</v>
      </c>
      <c r="L650" s="15">
        <f>SUM(L651+L657+L673+L701)</f>
        <v>70254729.93</v>
      </c>
    </row>
    <row r="651" spans="1:12" ht="12" customHeight="1">
      <c r="A651" s="79" t="s">
        <v>16</v>
      </c>
      <c r="B651" s="80"/>
      <c r="C651" s="81"/>
      <c r="D651" s="3">
        <v>977</v>
      </c>
      <c r="E651" s="2" t="s">
        <v>36</v>
      </c>
      <c r="F651" s="2" t="s">
        <v>148</v>
      </c>
      <c r="G651" s="2" t="s">
        <v>28</v>
      </c>
      <c r="H651" s="73">
        <f>SUM(H652)</f>
        <v>5300000</v>
      </c>
      <c r="I651" s="74"/>
      <c r="J651" s="75"/>
      <c r="K651" s="15">
        <f aca="true" t="shared" si="19" ref="K651:L655">SUM(K652)</f>
        <v>5300000</v>
      </c>
      <c r="L651" s="15">
        <f t="shared" si="19"/>
        <v>5300000</v>
      </c>
    </row>
    <row r="652" spans="1:12" ht="27" customHeight="1">
      <c r="A652" s="80" t="s">
        <v>714</v>
      </c>
      <c r="B652" s="80"/>
      <c r="C652" s="81"/>
      <c r="D652" s="3">
        <v>977</v>
      </c>
      <c r="E652" s="2" t="s">
        <v>36</v>
      </c>
      <c r="F652" s="2" t="s">
        <v>169</v>
      </c>
      <c r="G652" s="2" t="s">
        <v>28</v>
      </c>
      <c r="H652" s="73">
        <f>SUM(H653)</f>
        <v>5300000</v>
      </c>
      <c r="I652" s="74"/>
      <c r="J652" s="75"/>
      <c r="K652" s="15">
        <f t="shared" si="19"/>
        <v>5300000</v>
      </c>
      <c r="L652" s="15">
        <f t="shared" si="19"/>
        <v>5300000</v>
      </c>
    </row>
    <row r="653" spans="1:12" ht="25.5" customHeight="1">
      <c r="A653" s="71" t="s">
        <v>718</v>
      </c>
      <c r="B653" s="71"/>
      <c r="C653" s="72"/>
      <c r="D653" s="3">
        <v>977</v>
      </c>
      <c r="E653" s="2" t="s">
        <v>36</v>
      </c>
      <c r="F653" s="2" t="s">
        <v>315</v>
      </c>
      <c r="G653" s="2" t="s">
        <v>28</v>
      </c>
      <c r="H653" s="73">
        <f>SUM(H655)</f>
        <v>5300000</v>
      </c>
      <c r="I653" s="74"/>
      <c r="J653" s="75"/>
      <c r="K653" s="15">
        <f t="shared" si="19"/>
        <v>5300000</v>
      </c>
      <c r="L653" s="15">
        <f t="shared" si="19"/>
        <v>5300000</v>
      </c>
    </row>
    <row r="654" spans="1:12" ht="15.75" customHeight="1">
      <c r="A654" s="71" t="s">
        <v>715</v>
      </c>
      <c r="B654" s="71"/>
      <c r="C654" s="72"/>
      <c r="D654" s="3">
        <v>977</v>
      </c>
      <c r="E654" s="2" t="s">
        <v>36</v>
      </c>
      <c r="F654" s="2" t="s">
        <v>717</v>
      </c>
      <c r="G654" s="2" t="s">
        <v>28</v>
      </c>
      <c r="H654" s="73">
        <f>SUM(H655)</f>
        <v>5300000</v>
      </c>
      <c r="I654" s="74"/>
      <c r="J654" s="75"/>
      <c r="K654" s="15">
        <f t="shared" si="19"/>
        <v>5300000</v>
      </c>
      <c r="L654" s="15">
        <f t="shared" si="19"/>
        <v>5300000</v>
      </c>
    </row>
    <row r="655" spans="1:12" ht="15" customHeight="1">
      <c r="A655" s="70" t="s">
        <v>95</v>
      </c>
      <c r="B655" s="71"/>
      <c r="C655" s="72"/>
      <c r="D655" s="3">
        <v>977</v>
      </c>
      <c r="E655" s="2" t="s">
        <v>36</v>
      </c>
      <c r="F655" s="2" t="s">
        <v>716</v>
      </c>
      <c r="G655" s="2" t="s">
        <v>96</v>
      </c>
      <c r="H655" s="73">
        <f>SUM(H656)</f>
        <v>5300000</v>
      </c>
      <c r="I655" s="74"/>
      <c r="J655" s="75"/>
      <c r="K655" s="15">
        <f t="shared" si="19"/>
        <v>5300000</v>
      </c>
      <c r="L655" s="15">
        <f t="shared" si="19"/>
        <v>5300000</v>
      </c>
    </row>
    <row r="656" spans="1:12" ht="14.25" customHeight="1">
      <c r="A656" s="70" t="s">
        <v>116</v>
      </c>
      <c r="B656" s="71"/>
      <c r="C656" s="72"/>
      <c r="D656" s="3">
        <v>977</v>
      </c>
      <c r="E656" s="2" t="s">
        <v>36</v>
      </c>
      <c r="F656" s="2" t="s">
        <v>716</v>
      </c>
      <c r="G656" s="2" t="s">
        <v>97</v>
      </c>
      <c r="H656" s="73">
        <v>5300000</v>
      </c>
      <c r="I656" s="74"/>
      <c r="J656" s="75"/>
      <c r="K656" s="15">
        <v>5300000</v>
      </c>
      <c r="L656" s="17">
        <v>5300000</v>
      </c>
    </row>
    <row r="657" spans="1:12" ht="13.5" customHeight="1">
      <c r="A657" s="80" t="s">
        <v>80</v>
      </c>
      <c r="B657" s="80"/>
      <c r="C657" s="81"/>
      <c r="D657" s="3">
        <v>977</v>
      </c>
      <c r="E657" s="2" t="s">
        <v>79</v>
      </c>
      <c r="F657" s="2" t="s">
        <v>148</v>
      </c>
      <c r="G657" s="2" t="s">
        <v>28</v>
      </c>
      <c r="H657" s="73">
        <f>SUM(H659+H664+H670)</f>
        <v>907675</v>
      </c>
      <c r="I657" s="74"/>
      <c r="J657" s="75"/>
      <c r="K657" s="15">
        <f>SUM(K664+K661)</f>
        <v>190000</v>
      </c>
      <c r="L657" s="15">
        <f>SUM(L664+L661)</f>
        <v>190000</v>
      </c>
    </row>
    <row r="658" spans="1:12" ht="15.75" customHeight="1" hidden="1">
      <c r="A658" s="79" t="s">
        <v>276</v>
      </c>
      <c r="B658" s="80"/>
      <c r="C658" s="81"/>
      <c r="D658" s="3">
        <v>977</v>
      </c>
      <c r="E658" s="2" t="s">
        <v>79</v>
      </c>
      <c r="F658" s="2" t="s">
        <v>169</v>
      </c>
      <c r="G658" s="2" t="s">
        <v>28</v>
      </c>
      <c r="H658" s="73">
        <f>SUM(H659)</f>
        <v>50000</v>
      </c>
      <c r="I658" s="74"/>
      <c r="J658" s="75"/>
      <c r="K658" s="17"/>
      <c r="L658" s="17"/>
    </row>
    <row r="659" spans="1:12" ht="21.75" customHeight="1">
      <c r="A659" s="80" t="s">
        <v>714</v>
      </c>
      <c r="B659" s="80"/>
      <c r="C659" s="81"/>
      <c r="D659" s="3">
        <v>977</v>
      </c>
      <c r="E659" s="2" t="s">
        <v>79</v>
      </c>
      <c r="F659" s="2" t="s">
        <v>169</v>
      </c>
      <c r="G659" s="2" t="s">
        <v>28</v>
      </c>
      <c r="H659" s="73">
        <f>SUM(H660)</f>
        <v>50000</v>
      </c>
      <c r="I659" s="74"/>
      <c r="J659" s="75"/>
      <c r="K659" s="15">
        <f aca="true" t="shared" si="20" ref="K659:L662">SUM(K660)</f>
        <v>50000</v>
      </c>
      <c r="L659" s="15">
        <f t="shared" si="20"/>
        <v>50000</v>
      </c>
    </row>
    <row r="660" spans="1:12" ht="21.75" customHeight="1">
      <c r="A660" s="71" t="s">
        <v>809</v>
      </c>
      <c r="B660" s="71"/>
      <c r="C660" s="72"/>
      <c r="D660" s="3">
        <v>977</v>
      </c>
      <c r="E660" s="2" t="s">
        <v>79</v>
      </c>
      <c r="F660" s="2" t="s">
        <v>350</v>
      </c>
      <c r="G660" s="2" t="s">
        <v>28</v>
      </c>
      <c r="H660" s="73">
        <f>SUM(H661)</f>
        <v>50000</v>
      </c>
      <c r="I660" s="74"/>
      <c r="J660" s="75"/>
      <c r="K660" s="15">
        <f t="shared" si="20"/>
        <v>50000</v>
      </c>
      <c r="L660" s="15">
        <f t="shared" si="20"/>
        <v>50000</v>
      </c>
    </row>
    <row r="661" spans="1:12" ht="21" customHeight="1">
      <c r="A661" s="71" t="s">
        <v>808</v>
      </c>
      <c r="B661" s="71"/>
      <c r="C661" s="72"/>
      <c r="D661" s="3">
        <v>977</v>
      </c>
      <c r="E661" s="2" t="s">
        <v>79</v>
      </c>
      <c r="F661" s="2" t="s">
        <v>723</v>
      </c>
      <c r="G661" s="2" t="s">
        <v>28</v>
      </c>
      <c r="H661" s="73">
        <f>SUM(H662)</f>
        <v>50000</v>
      </c>
      <c r="I661" s="74"/>
      <c r="J661" s="75"/>
      <c r="K661" s="15">
        <f t="shared" si="20"/>
        <v>50000</v>
      </c>
      <c r="L661" s="15">
        <f t="shared" si="20"/>
        <v>50000</v>
      </c>
    </row>
    <row r="662" spans="1:12" ht="18" customHeight="1">
      <c r="A662" s="70" t="s">
        <v>128</v>
      </c>
      <c r="B662" s="71"/>
      <c r="C662" s="72"/>
      <c r="D662" s="3">
        <v>977</v>
      </c>
      <c r="E662" s="2" t="s">
        <v>79</v>
      </c>
      <c r="F662" s="2" t="s">
        <v>724</v>
      </c>
      <c r="G662" s="2" t="s">
        <v>103</v>
      </c>
      <c r="H662" s="73">
        <f>SUM(H663)</f>
        <v>50000</v>
      </c>
      <c r="I662" s="74"/>
      <c r="J662" s="75"/>
      <c r="K662" s="15">
        <f t="shared" si="20"/>
        <v>50000</v>
      </c>
      <c r="L662" s="15">
        <f t="shared" si="20"/>
        <v>50000</v>
      </c>
    </row>
    <row r="663" spans="1:12" ht="23.25" customHeight="1">
      <c r="A663" s="70" t="s">
        <v>491</v>
      </c>
      <c r="B663" s="71"/>
      <c r="C663" s="72"/>
      <c r="D663" s="3">
        <v>977</v>
      </c>
      <c r="E663" s="2" t="s">
        <v>79</v>
      </c>
      <c r="F663" s="2" t="s">
        <v>724</v>
      </c>
      <c r="G663" s="2" t="s">
        <v>130</v>
      </c>
      <c r="H663" s="73">
        <v>50000</v>
      </c>
      <c r="I663" s="74"/>
      <c r="J663" s="75"/>
      <c r="K663" s="15">
        <v>50000</v>
      </c>
      <c r="L663" s="15">
        <v>50000</v>
      </c>
    </row>
    <row r="664" spans="1:12" ht="24.75" customHeight="1">
      <c r="A664" s="79" t="s">
        <v>667</v>
      </c>
      <c r="B664" s="80"/>
      <c r="C664" s="81"/>
      <c r="D664" s="3">
        <v>977</v>
      </c>
      <c r="E664" s="2" t="s">
        <v>79</v>
      </c>
      <c r="F664" s="2" t="s">
        <v>805</v>
      </c>
      <c r="G664" s="2" t="s">
        <v>28</v>
      </c>
      <c r="H664" s="73">
        <f>SUM(H665)</f>
        <v>140000</v>
      </c>
      <c r="I664" s="74"/>
      <c r="J664" s="75"/>
      <c r="K664" s="15">
        <f aca="true" t="shared" si="21" ref="K664:L666">SUM(K665)</f>
        <v>140000</v>
      </c>
      <c r="L664" s="15">
        <f t="shared" si="21"/>
        <v>140000</v>
      </c>
    </row>
    <row r="665" spans="1:12" ht="24" customHeight="1">
      <c r="A665" s="70" t="s">
        <v>799</v>
      </c>
      <c r="B665" s="71"/>
      <c r="C665" s="72"/>
      <c r="D665" s="3">
        <v>977</v>
      </c>
      <c r="E665" s="2" t="s">
        <v>79</v>
      </c>
      <c r="F665" s="2" t="s">
        <v>806</v>
      </c>
      <c r="G665" s="2" t="s">
        <v>28</v>
      </c>
      <c r="H665" s="73">
        <f>SUM(H666,H668)</f>
        <v>140000</v>
      </c>
      <c r="I665" s="74"/>
      <c r="J665" s="75"/>
      <c r="K665" s="15">
        <f t="shared" si="21"/>
        <v>140000</v>
      </c>
      <c r="L665" s="15">
        <f t="shared" si="21"/>
        <v>140000</v>
      </c>
    </row>
    <row r="666" spans="1:12" ht="13.5" customHeight="1">
      <c r="A666" s="70" t="s">
        <v>170</v>
      </c>
      <c r="B666" s="71"/>
      <c r="C666" s="72"/>
      <c r="D666" s="3">
        <v>977</v>
      </c>
      <c r="E666" s="2" t="s">
        <v>79</v>
      </c>
      <c r="F666" s="2" t="s">
        <v>807</v>
      </c>
      <c r="G666" s="2" t="s">
        <v>28</v>
      </c>
      <c r="H666" s="73">
        <f>SUM(H667)</f>
        <v>140000</v>
      </c>
      <c r="I666" s="74"/>
      <c r="J666" s="75"/>
      <c r="K666" s="15">
        <f t="shared" si="21"/>
        <v>140000</v>
      </c>
      <c r="L666" s="15">
        <f t="shared" si="21"/>
        <v>140000</v>
      </c>
    </row>
    <row r="667" spans="1:12" ht="14.25" customHeight="1">
      <c r="A667" s="70" t="s">
        <v>124</v>
      </c>
      <c r="B667" s="71"/>
      <c r="C667" s="72"/>
      <c r="D667" s="3">
        <v>977</v>
      </c>
      <c r="E667" s="2" t="s">
        <v>79</v>
      </c>
      <c r="F667" s="2" t="s">
        <v>807</v>
      </c>
      <c r="G667" s="2" t="s">
        <v>123</v>
      </c>
      <c r="H667" s="73">
        <v>140000</v>
      </c>
      <c r="I667" s="74"/>
      <c r="J667" s="75"/>
      <c r="K667" s="15">
        <v>140000</v>
      </c>
      <c r="L667" s="15">
        <v>140000</v>
      </c>
    </row>
    <row r="668" spans="1:12" ht="12.75" customHeight="1" hidden="1">
      <c r="A668" s="70" t="s">
        <v>215</v>
      </c>
      <c r="B668" s="71"/>
      <c r="C668" s="72"/>
      <c r="D668" s="3">
        <v>977</v>
      </c>
      <c r="E668" s="2" t="s">
        <v>79</v>
      </c>
      <c r="F668" s="2" t="s">
        <v>171</v>
      </c>
      <c r="G668" s="2" t="s">
        <v>28</v>
      </c>
      <c r="H668" s="73">
        <f>SUM(H669)</f>
        <v>0</v>
      </c>
      <c r="I668" s="74"/>
      <c r="J668" s="75"/>
      <c r="K668" s="16"/>
      <c r="L668" s="16"/>
    </row>
    <row r="669" spans="1:12" ht="18.75" customHeight="1" hidden="1">
      <c r="A669" s="70" t="s">
        <v>124</v>
      </c>
      <c r="B669" s="71"/>
      <c r="C669" s="72"/>
      <c r="D669" s="3">
        <v>977</v>
      </c>
      <c r="E669" s="2" t="s">
        <v>79</v>
      </c>
      <c r="F669" s="2" t="s">
        <v>171</v>
      </c>
      <c r="G669" s="2" t="s">
        <v>123</v>
      </c>
      <c r="H669" s="73">
        <v>0</v>
      </c>
      <c r="I669" s="74"/>
      <c r="J669" s="75"/>
      <c r="K669" s="16"/>
      <c r="L669" s="16"/>
    </row>
    <row r="670" spans="1:12" ht="17.25" customHeight="1">
      <c r="A670" s="79" t="s">
        <v>937</v>
      </c>
      <c r="B670" s="80"/>
      <c r="C670" s="81"/>
      <c r="D670" s="3">
        <v>977</v>
      </c>
      <c r="E670" s="2" t="s">
        <v>79</v>
      </c>
      <c r="F670" s="2" t="s">
        <v>938</v>
      </c>
      <c r="G670" s="2" t="s">
        <v>28</v>
      </c>
      <c r="H670" s="73">
        <f>SUM(H671)</f>
        <v>717675</v>
      </c>
      <c r="I670" s="74"/>
      <c r="J670" s="75"/>
      <c r="K670" s="16"/>
      <c r="L670" s="16"/>
    </row>
    <row r="671" spans="1:13" ht="20.25" customHeight="1">
      <c r="A671" s="70" t="s">
        <v>95</v>
      </c>
      <c r="B671" s="71"/>
      <c r="C671" s="72"/>
      <c r="D671" s="3">
        <v>977</v>
      </c>
      <c r="E671" s="2" t="s">
        <v>79</v>
      </c>
      <c r="F671" s="2" t="s">
        <v>823</v>
      </c>
      <c r="G671" s="2" t="s">
        <v>96</v>
      </c>
      <c r="H671" s="73">
        <f>SUM(H672)</f>
        <v>717675</v>
      </c>
      <c r="I671" s="74"/>
      <c r="J671" s="75"/>
      <c r="K671" s="16"/>
      <c r="L671" s="16"/>
      <c r="M671" s="20"/>
    </row>
    <row r="672" spans="1:14" ht="18.75" customHeight="1">
      <c r="A672" s="71" t="s">
        <v>339</v>
      </c>
      <c r="B672" s="71"/>
      <c r="C672" s="72"/>
      <c r="D672" s="3">
        <v>977</v>
      </c>
      <c r="E672" s="2" t="s">
        <v>79</v>
      </c>
      <c r="F672" s="2" t="s">
        <v>823</v>
      </c>
      <c r="G672" s="2" t="s">
        <v>140</v>
      </c>
      <c r="H672" s="73">
        <v>717675</v>
      </c>
      <c r="I672" s="74"/>
      <c r="J672" s="75"/>
      <c r="K672" s="16"/>
      <c r="L672" s="16"/>
      <c r="M672" s="20"/>
      <c r="N672" s="20">
        <v>275000</v>
      </c>
    </row>
    <row r="673" spans="1:12" ht="18" customHeight="1">
      <c r="A673" s="86" t="s">
        <v>57</v>
      </c>
      <c r="B673" s="87"/>
      <c r="C673" s="88"/>
      <c r="D673" s="3">
        <v>977</v>
      </c>
      <c r="E673" s="2" t="s">
        <v>56</v>
      </c>
      <c r="F673" s="2" t="s">
        <v>148</v>
      </c>
      <c r="G673" s="2" t="s">
        <v>28</v>
      </c>
      <c r="H673" s="73">
        <f>SUM(H674+H697)</f>
        <v>79524709.78</v>
      </c>
      <c r="I673" s="74"/>
      <c r="J673" s="75"/>
      <c r="K673" s="18">
        <f>SUM(K674+K697)</f>
        <v>60018755.25</v>
      </c>
      <c r="L673" s="18">
        <f>SUM(L674+L697)</f>
        <v>61849729.93</v>
      </c>
    </row>
    <row r="674" spans="1:12" ht="24" customHeight="1">
      <c r="A674" s="79" t="s">
        <v>712</v>
      </c>
      <c r="B674" s="80"/>
      <c r="C674" s="81"/>
      <c r="D674" s="3">
        <v>977</v>
      </c>
      <c r="E674" s="2" t="s">
        <v>56</v>
      </c>
      <c r="F674" s="2" t="s">
        <v>169</v>
      </c>
      <c r="G674" s="2" t="s">
        <v>28</v>
      </c>
      <c r="H674" s="73">
        <f>SUM(H680+H683+H688)</f>
        <v>77584309.78</v>
      </c>
      <c r="I674" s="74"/>
      <c r="J674" s="75"/>
      <c r="K674" s="15">
        <f>SUM(K675+K680+K683+K688)</f>
        <v>58110912.82</v>
      </c>
      <c r="L674" s="15">
        <f>SUM(L675+L680+L683+L688)</f>
        <v>59861393.18</v>
      </c>
    </row>
    <row r="675" spans="1:15" ht="27" customHeight="1" hidden="1">
      <c r="A675" s="71" t="s">
        <v>441</v>
      </c>
      <c r="B675" s="71"/>
      <c r="C675" s="72"/>
      <c r="D675" s="3">
        <v>977</v>
      </c>
      <c r="E675" s="2" t="s">
        <v>56</v>
      </c>
      <c r="F675" s="2" t="s">
        <v>374</v>
      </c>
      <c r="G675" s="2" t="s">
        <v>28</v>
      </c>
      <c r="H675" s="73">
        <f>SUM(H676+H678)</f>
        <v>0</v>
      </c>
      <c r="I675" s="74"/>
      <c r="J675" s="75"/>
      <c r="K675" s="15">
        <f>SUM(K676+K678)</f>
        <v>0</v>
      </c>
      <c r="L675" s="15">
        <f>SUM(L676+L678)</f>
        <v>0</v>
      </c>
      <c r="M675" s="20"/>
      <c r="N675" s="20"/>
      <c r="O675" s="20"/>
    </row>
    <row r="676" spans="1:12" ht="15.75" customHeight="1" hidden="1">
      <c r="A676" s="70" t="s">
        <v>248</v>
      </c>
      <c r="B676" s="71"/>
      <c r="C676" s="72"/>
      <c r="D676" s="3">
        <v>977</v>
      </c>
      <c r="E676" s="2" t="s">
        <v>56</v>
      </c>
      <c r="F676" s="2" t="s">
        <v>326</v>
      </c>
      <c r="G676" s="2" t="s">
        <v>93</v>
      </c>
      <c r="H676" s="73">
        <f>SUM(H677)</f>
        <v>0</v>
      </c>
      <c r="I676" s="74"/>
      <c r="J676" s="75"/>
      <c r="K676" s="15">
        <f>SUM(K677)</f>
        <v>0</v>
      </c>
      <c r="L676" s="15">
        <f>SUM(L677)</f>
        <v>0</v>
      </c>
    </row>
    <row r="677" spans="1:12" ht="15.75" customHeight="1" hidden="1">
      <c r="A677" s="70" t="s">
        <v>92</v>
      </c>
      <c r="B677" s="71"/>
      <c r="C677" s="72"/>
      <c r="D677" s="3">
        <v>977</v>
      </c>
      <c r="E677" s="2" t="s">
        <v>56</v>
      </c>
      <c r="F677" s="2" t="s">
        <v>326</v>
      </c>
      <c r="G677" s="2" t="s">
        <v>94</v>
      </c>
      <c r="H677" s="73">
        <v>0</v>
      </c>
      <c r="I677" s="74"/>
      <c r="J677" s="75"/>
      <c r="K677" s="15">
        <v>0</v>
      </c>
      <c r="L677" s="15">
        <v>0</v>
      </c>
    </row>
    <row r="678" spans="1:12" ht="15" customHeight="1" hidden="1">
      <c r="A678" s="70" t="s">
        <v>95</v>
      </c>
      <c r="B678" s="71"/>
      <c r="C678" s="72"/>
      <c r="D678" s="3">
        <v>977</v>
      </c>
      <c r="E678" s="2" t="s">
        <v>56</v>
      </c>
      <c r="F678" s="2" t="s">
        <v>326</v>
      </c>
      <c r="G678" s="2" t="s">
        <v>96</v>
      </c>
      <c r="H678" s="73">
        <f>SUM(H679)</f>
        <v>0</v>
      </c>
      <c r="I678" s="74"/>
      <c r="J678" s="75"/>
      <c r="K678" s="15">
        <f>SUM(K679)</f>
        <v>0</v>
      </c>
      <c r="L678" s="15">
        <f>SUM(L679)</f>
        <v>0</v>
      </c>
    </row>
    <row r="679" spans="1:12" ht="13.5" customHeight="1" hidden="1">
      <c r="A679" s="70" t="s">
        <v>325</v>
      </c>
      <c r="B679" s="71"/>
      <c r="C679" s="72"/>
      <c r="D679" s="3">
        <v>977</v>
      </c>
      <c r="E679" s="2" t="s">
        <v>56</v>
      </c>
      <c r="F679" s="2" t="s">
        <v>326</v>
      </c>
      <c r="G679" s="2" t="s">
        <v>97</v>
      </c>
      <c r="H679" s="73">
        <v>0</v>
      </c>
      <c r="I679" s="74"/>
      <c r="J679" s="75"/>
      <c r="K679" s="15">
        <v>0</v>
      </c>
      <c r="L679" s="15">
        <v>0</v>
      </c>
    </row>
    <row r="680" spans="1:12" ht="30" customHeight="1">
      <c r="A680" s="71" t="s">
        <v>442</v>
      </c>
      <c r="B680" s="71"/>
      <c r="C680" s="72"/>
      <c r="D680" s="3">
        <v>977</v>
      </c>
      <c r="E680" s="2" t="s">
        <v>56</v>
      </c>
      <c r="F680" s="2" t="s">
        <v>719</v>
      </c>
      <c r="G680" s="2" t="s">
        <v>28</v>
      </c>
      <c r="H680" s="73">
        <f>SUM(H681)</f>
        <v>13550400</v>
      </c>
      <c r="I680" s="74"/>
      <c r="J680" s="75"/>
      <c r="K680" s="18">
        <f>SUM(K681)</f>
        <v>13550400</v>
      </c>
      <c r="L680" s="18">
        <f>SUM(L681)</f>
        <v>13550400</v>
      </c>
    </row>
    <row r="681" spans="1:13" ht="13.5" customHeight="1">
      <c r="A681" s="70" t="s">
        <v>229</v>
      </c>
      <c r="B681" s="71"/>
      <c r="C681" s="72"/>
      <c r="D681" s="3">
        <v>977</v>
      </c>
      <c r="E681" s="2" t="s">
        <v>56</v>
      </c>
      <c r="F681" s="2" t="s">
        <v>720</v>
      </c>
      <c r="G681" s="2" t="s">
        <v>230</v>
      </c>
      <c r="H681" s="73">
        <f>SUM(H682:J682)</f>
        <v>13550400</v>
      </c>
      <c r="I681" s="74"/>
      <c r="J681" s="75"/>
      <c r="K681" s="15">
        <f>SUM(K682)</f>
        <v>13550400</v>
      </c>
      <c r="L681" s="15">
        <f>SUM(L682)</f>
        <v>13550400</v>
      </c>
      <c r="M681" s="21"/>
    </row>
    <row r="682" spans="1:15" ht="15.75" customHeight="1">
      <c r="A682" s="71" t="s">
        <v>231</v>
      </c>
      <c r="B682" s="71"/>
      <c r="C682" s="72"/>
      <c r="D682" s="3">
        <v>977</v>
      </c>
      <c r="E682" s="2" t="s">
        <v>56</v>
      </c>
      <c r="F682" s="2" t="s">
        <v>720</v>
      </c>
      <c r="G682" s="2" t="s">
        <v>228</v>
      </c>
      <c r="H682" s="73">
        <v>13550400</v>
      </c>
      <c r="I682" s="74"/>
      <c r="J682" s="75"/>
      <c r="K682" s="15">
        <v>13550400</v>
      </c>
      <c r="L682" s="15">
        <v>13550400</v>
      </c>
      <c r="M682" s="20"/>
      <c r="N682" s="20"/>
      <c r="O682" s="20"/>
    </row>
    <row r="683" spans="1:12" ht="34.5" customHeight="1">
      <c r="A683" s="71" t="s">
        <v>373</v>
      </c>
      <c r="B683" s="71"/>
      <c r="C683" s="72"/>
      <c r="D683" s="3">
        <v>977</v>
      </c>
      <c r="E683" s="2" t="s">
        <v>56</v>
      </c>
      <c r="F683" s="2" t="s">
        <v>973</v>
      </c>
      <c r="G683" s="2" t="s">
        <v>28</v>
      </c>
      <c r="H683" s="73">
        <f>SUM(H684+H686)</f>
        <v>21443180.51</v>
      </c>
      <c r="I683" s="74"/>
      <c r="J683" s="75"/>
      <c r="K683" s="15">
        <f>SUM(K686)</f>
        <v>916252.51</v>
      </c>
      <c r="L683" s="15">
        <f>SUM(L686)</f>
        <v>916252.51</v>
      </c>
    </row>
    <row r="684" spans="1:12" ht="15" customHeight="1">
      <c r="A684" s="70" t="s">
        <v>95</v>
      </c>
      <c r="B684" s="71"/>
      <c r="C684" s="72"/>
      <c r="D684" s="3">
        <v>977</v>
      </c>
      <c r="E684" s="2" t="s">
        <v>56</v>
      </c>
      <c r="F684" s="2" t="s">
        <v>972</v>
      </c>
      <c r="G684" s="2" t="s">
        <v>96</v>
      </c>
      <c r="H684" s="73">
        <f>SUM(H685)</f>
        <v>3017952</v>
      </c>
      <c r="I684" s="74"/>
      <c r="J684" s="75"/>
      <c r="K684" s="15"/>
      <c r="L684" s="15"/>
    </row>
    <row r="685" spans="1:14" ht="15" customHeight="1">
      <c r="A685" s="71" t="s">
        <v>339</v>
      </c>
      <c r="B685" s="71"/>
      <c r="C685" s="72"/>
      <c r="D685" s="3">
        <v>977</v>
      </c>
      <c r="E685" s="2" t="s">
        <v>56</v>
      </c>
      <c r="F685" s="2" t="s">
        <v>972</v>
      </c>
      <c r="G685" s="2" t="s">
        <v>140</v>
      </c>
      <c r="H685" s="73">
        <v>3017952</v>
      </c>
      <c r="I685" s="74"/>
      <c r="J685" s="75"/>
      <c r="K685" s="15"/>
      <c r="L685" s="15"/>
      <c r="N685" s="34"/>
    </row>
    <row r="686" spans="1:14" ht="15.75" customHeight="1">
      <c r="A686" s="70" t="s">
        <v>229</v>
      </c>
      <c r="B686" s="71"/>
      <c r="C686" s="72"/>
      <c r="D686" s="3">
        <v>977</v>
      </c>
      <c r="E686" s="2" t="s">
        <v>56</v>
      </c>
      <c r="F686" s="2" t="s">
        <v>972</v>
      </c>
      <c r="G686" s="2" t="s">
        <v>230</v>
      </c>
      <c r="H686" s="73">
        <f>SUM(H687)</f>
        <v>18425228.51</v>
      </c>
      <c r="I686" s="74"/>
      <c r="J686" s="75"/>
      <c r="K686" s="15">
        <f>SUM(K687)</f>
        <v>916252.51</v>
      </c>
      <c r="L686" s="15">
        <f>SUM(L687)</f>
        <v>916252.51</v>
      </c>
      <c r="M686" s="20"/>
      <c r="N686" s="34"/>
    </row>
    <row r="687" spans="1:14" ht="15.75" customHeight="1">
      <c r="A687" s="71" t="s">
        <v>231</v>
      </c>
      <c r="B687" s="71"/>
      <c r="C687" s="72"/>
      <c r="D687" s="3">
        <v>977</v>
      </c>
      <c r="E687" s="2" t="s">
        <v>56</v>
      </c>
      <c r="F687" s="2" t="s">
        <v>972</v>
      </c>
      <c r="G687" s="2" t="s">
        <v>228</v>
      </c>
      <c r="H687" s="73">
        <v>18425228.51</v>
      </c>
      <c r="I687" s="74"/>
      <c r="J687" s="75"/>
      <c r="K687" s="15">
        <v>916252.51</v>
      </c>
      <c r="L687" s="15">
        <v>916252.51</v>
      </c>
      <c r="M687" s="20"/>
      <c r="N687" s="34"/>
    </row>
    <row r="688" spans="1:12" ht="30.75" customHeight="1">
      <c r="A688" s="71" t="s">
        <v>443</v>
      </c>
      <c r="B688" s="71"/>
      <c r="C688" s="72"/>
      <c r="D688" s="3">
        <v>977</v>
      </c>
      <c r="E688" s="2" t="s">
        <v>56</v>
      </c>
      <c r="F688" s="2" t="s">
        <v>721</v>
      </c>
      <c r="G688" s="2" t="s">
        <v>28</v>
      </c>
      <c r="H688" s="73">
        <f>SUM(H689+H691)</f>
        <v>42590729.27</v>
      </c>
      <c r="I688" s="74"/>
      <c r="J688" s="75"/>
      <c r="K688" s="15">
        <f>SUM(K689+K691)</f>
        <v>43644260.31</v>
      </c>
      <c r="L688" s="15">
        <f>SUM(L689+L691)</f>
        <v>45394740.67</v>
      </c>
    </row>
    <row r="689" spans="1:13" ht="15.75" customHeight="1">
      <c r="A689" s="70" t="s">
        <v>248</v>
      </c>
      <c r="B689" s="71"/>
      <c r="C689" s="72"/>
      <c r="D689" s="3">
        <v>977</v>
      </c>
      <c r="E689" s="2" t="s">
        <v>56</v>
      </c>
      <c r="F689" s="2" t="s">
        <v>722</v>
      </c>
      <c r="G689" s="2" t="s">
        <v>93</v>
      </c>
      <c r="H689" s="73">
        <f>SUM(H690)</f>
        <v>590729.27</v>
      </c>
      <c r="I689" s="74"/>
      <c r="J689" s="75"/>
      <c r="K689" s="15">
        <f>SUM(K690)</f>
        <v>644260.31</v>
      </c>
      <c r="L689" s="15">
        <f>SUM(L690)</f>
        <v>694740.67</v>
      </c>
      <c r="M689" s="20"/>
    </row>
    <row r="690" spans="1:13" ht="15.75" customHeight="1">
      <c r="A690" s="70" t="s">
        <v>92</v>
      </c>
      <c r="B690" s="71"/>
      <c r="C690" s="72"/>
      <c r="D690" s="3">
        <v>977</v>
      </c>
      <c r="E690" s="2" t="s">
        <v>56</v>
      </c>
      <c r="F690" s="2" t="s">
        <v>722</v>
      </c>
      <c r="G690" s="2" t="s">
        <v>94</v>
      </c>
      <c r="H690" s="73">
        <v>590729.27</v>
      </c>
      <c r="I690" s="74"/>
      <c r="J690" s="75"/>
      <c r="K690" s="15">
        <v>644260.31</v>
      </c>
      <c r="L690" s="15">
        <v>694740.67</v>
      </c>
      <c r="M690" s="20">
        <v>-86557.15</v>
      </c>
    </row>
    <row r="691" spans="1:13" ht="15.75" customHeight="1">
      <c r="A691" s="70" t="s">
        <v>95</v>
      </c>
      <c r="B691" s="71"/>
      <c r="C691" s="72"/>
      <c r="D691" s="3">
        <v>977</v>
      </c>
      <c r="E691" s="2" t="s">
        <v>56</v>
      </c>
      <c r="F691" s="2" t="s">
        <v>722</v>
      </c>
      <c r="G691" s="2" t="s">
        <v>96</v>
      </c>
      <c r="H691" s="73">
        <f>SUM(H692:J693)</f>
        <v>42000000</v>
      </c>
      <c r="I691" s="74"/>
      <c r="J691" s="75"/>
      <c r="K691" s="15">
        <f>SUM(K692:K696)</f>
        <v>43000000</v>
      </c>
      <c r="L691" s="15">
        <f>SUM(L692:L696)</f>
        <v>44700000</v>
      </c>
      <c r="M691" s="20"/>
    </row>
    <row r="692" spans="1:13" ht="15.75" customHeight="1">
      <c r="A692" s="70" t="s">
        <v>325</v>
      </c>
      <c r="B692" s="71"/>
      <c r="C692" s="72"/>
      <c r="D692" s="3">
        <v>977</v>
      </c>
      <c r="E692" s="2" t="s">
        <v>56</v>
      </c>
      <c r="F692" s="2" t="s">
        <v>722</v>
      </c>
      <c r="G692" s="2" t="s">
        <v>97</v>
      </c>
      <c r="H692" s="73">
        <v>23000000</v>
      </c>
      <c r="I692" s="74"/>
      <c r="J692" s="75"/>
      <c r="K692" s="15">
        <v>23500000</v>
      </c>
      <c r="L692" s="15">
        <v>24200000</v>
      </c>
      <c r="M692" s="20">
        <v>-13400000</v>
      </c>
    </row>
    <row r="693" spans="1:13" ht="15" customHeight="1">
      <c r="A693" s="71" t="s">
        <v>339</v>
      </c>
      <c r="B693" s="71"/>
      <c r="C693" s="72"/>
      <c r="D693" s="3">
        <v>977</v>
      </c>
      <c r="E693" s="2" t="s">
        <v>56</v>
      </c>
      <c r="F693" s="2" t="s">
        <v>722</v>
      </c>
      <c r="G693" s="2" t="s">
        <v>140</v>
      </c>
      <c r="H693" s="73">
        <v>19000000</v>
      </c>
      <c r="I693" s="74"/>
      <c r="J693" s="75"/>
      <c r="K693" s="15">
        <v>19500000</v>
      </c>
      <c r="L693" s="15">
        <v>20500000</v>
      </c>
      <c r="M693" s="20">
        <v>-5000000</v>
      </c>
    </row>
    <row r="694" spans="1:13" ht="27" customHeight="1" hidden="1">
      <c r="A694" s="71" t="s">
        <v>565</v>
      </c>
      <c r="B694" s="71"/>
      <c r="C694" s="72"/>
      <c r="D694" s="3">
        <v>977</v>
      </c>
      <c r="E694" s="2" t="s">
        <v>56</v>
      </c>
      <c r="F694" s="2" t="s">
        <v>566</v>
      </c>
      <c r="G694" s="2" t="s">
        <v>28</v>
      </c>
      <c r="H694" s="73">
        <f>SUM(H695)</f>
        <v>0</v>
      </c>
      <c r="I694" s="74"/>
      <c r="J694" s="75"/>
      <c r="K694" s="15"/>
      <c r="L694" s="15"/>
      <c r="M694" s="20"/>
    </row>
    <row r="695" spans="1:13" ht="15.75" customHeight="1" hidden="1">
      <c r="A695" s="70" t="s">
        <v>128</v>
      </c>
      <c r="B695" s="71"/>
      <c r="C695" s="72"/>
      <c r="D695" s="3">
        <v>977</v>
      </c>
      <c r="E695" s="2" t="s">
        <v>56</v>
      </c>
      <c r="F695" s="2" t="s">
        <v>567</v>
      </c>
      <c r="G695" s="2" t="s">
        <v>103</v>
      </c>
      <c r="H695" s="73">
        <f>SUM(H696)</f>
        <v>0</v>
      </c>
      <c r="I695" s="74"/>
      <c r="J695" s="75"/>
      <c r="K695" s="15"/>
      <c r="L695" s="15"/>
      <c r="M695" s="20"/>
    </row>
    <row r="696" spans="1:13" ht="27.75" customHeight="1" hidden="1">
      <c r="A696" s="70" t="s">
        <v>491</v>
      </c>
      <c r="B696" s="71"/>
      <c r="C696" s="72"/>
      <c r="D696" s="3">
        <v>977</v>
      </c>
      <c r="E696" s="2" t="s">
        <v>56</v>
      </c>
      <c r="F696" s="2" t="s">
        <v>567</v>
      </c>
      <c r="G696" s="2" t="s">
        <v>130</v>
      </c>
      <c r="H696" s="73">
        <v>0</v>
      </c>
      <c r="I696" s="74"/>
      <c r="J696" s="75"/>
      <c r="K696" s="15"/>
      <c r="L696" s="15"/>
      <c r="M696" s="20"/>
    </row>
    <row r="697" spans="1:12" ht="27" customHeight="1">
      <c r="A697" s="79" t="s">
        <v>815</v>
      </c>
      <c r="B697" s="80"/>
      <c r="C697" s="81"/>
      <c r="D697" s="3">
        <v>977</v>
      </c>
      <c r="E697" s="2" t="s">
        <v>56</v>
      </c>
      <c r="F697" s="2" t="s">
        <v>162</v>
      </c>
      <c r="G697" s="2" t="s">
        <v>28</v>
      </c>
      <c r="H697" s="73">
        <f>SUM(H698)</f>
        <v>1940400</v>
      </c>
      <c r="I697" s="74"/>
      <c r="J697" s="75"/>
      <c r="K697" s="15">
        <f aca="true" t="shared" si="22" ref="K697:L699">SUM(K698)</f>
        <v>1907842.43</v>
      </c>
      <c r="L697" s="15">
        <f t="shared" si="22"/>
        <v>1988336.75</v>
      </c>
    </row>
    <row r="698" spans="1:12" ht="24" customHeight="1">
      <c r="A698" s="70" t="s">
        <v>816</v>
      </c>
      <c r="B698" s="71"/>
      <c r="C698" s="72"/>
      <c r="D698" s="3">
        <v>977</v>
      </c>
      <c r="E698" s="2" t="s">
        <v>56</v>
      </c>
      <c r="F698" s="2" t="s">
        <v>800</v>
      </c>
      <c r="G698" s="2" t="s">
        <v>28</v>
      </c>
      <c r="H698" s="73">
        <f>SUM(H699)</f>
        <v>1940400</v>
      </c>
      <c r="I698" s="74"/>
      <c r="J698" s="75"/>
      <c r="K698" s="15">
        <f t="shared" si="22"/>
        <v>1907842.43</v>
      </c>
      <c r="L698" s="15">
        <f t="shared" si="22"/>
        <v>1988336.75</v>
      </c>
    </row>
    <row r="699" spans="1:12" ht="15" customHeight="1">
      <c r="A699" s="71" t="s">
        <v>444</v>
      </c>
      <c r="B699" s="71"/>
      <c r="C699" s="72"/>
      <c r="D699" s="3">
        <v>977</v>
      </c>
      <c r="E699" s="2" t="s">
        <v>56</v>
      </c>
      <c r="F699" s="2" t="s">
        <v>817</v>
      </c>
      <c r="G699" s="2" t="s">
        <v>28</v>
      </c>
      <c r="H699" s="73">
        <f>SUM(H700)</f>
        <v>1940400</v>
      </c>
      <c r="I699" s="74"/>
      <c r="J699" s="75"/>
      <c r="K699" s="15">
        <f t="shared" si="22"/>
        <v>1907842.43</v>
      </c>
      <c r="L699" s="15">
        <f t="shared" si="22"/>
        <v>1988336.75</v>
      </c>
    </row>
    <row r="700" spans="1:15" ht="15.75" customHeight="1">
      <c r="A700" s="71" t="s">
        <v>124</v>
      </c>
      <c r="B700" s="71"/>
      <c r="C700" s="72"/>
      <c r="D700" s="3">
        <v>977</v>
      </c>
      <c r="E700" s="2" t="s">
        <v>56</v>
      </c>
      <c r="F700" s="2" t="s">
        <v>818</v>
      </c>
      <c r="G700" s="2" t="s">
        <v>123</v>
      </c>
      <c r="H700" s="73">
        <v>1940400</v>
      </c>
      <c r="I700" s="74"/>
      <c r="J700" s="75"/>
      <c r="K700" s="15">
        <v>1907842.43</v>
      </c>
      <c r="L700" s="15">
        <v>1988336.75</v>
      </c>
      <c r="M700" s="20"/>
      <c r="N700" s="20"/>
      <c r="O700" s="20"/>
    </row>
    <row r="701" spans="1:15" ht="15.75" customHeight="1">
      <c r="A701" s="80" t="s">
        <v>76</v>
      </c>
      <c r="B701" s="80"/>
      <c r="C701" s="81"/>
      <c r="D701" s="3">
        <v>977</v>
      </c>
      <c r="E701" s="2" t="s">
        <v>75</v>
      </c>
      <c r="F701" s="2" t="s">
        <v>148</v>
      </c>
      <c r="G701" s="2" t="s">
        <v>28</v>
      </c>
      <c r="H701" s="73">
        <f>SUM(H702+H718)</f>
        <v>3001000</v>
      </c>
      <c r="I701" s="74"/>
      <c r="J701" s="75"/>
      <c r="K701" s="15">
        <f>SUM(K702+K718)</f>
        <v>2915000</v>
      </c>
      <c r="L701" s="15">
        <f>SUM(L702+L718)</f>
        <v>2915000</v>
      </c>
      <c r="M701" s="20"/>
      <c r="N701" s="20"/>
      <c r="O701" s="20"/>
    </row>
    <row r="702" spans="1:15" ht="24.75" customHeight="1">
      <c r="A702" s="80" t="s">
        <v>681</v>
      </c>
      <c r="B702" s="80"/>
      <c r="C702" s="81"/>
      <c r="D702" s="3">
        <v>977</v>
      </c>
      <c r="E702" s="2" t="s">
        <v>75</v>
      </c>
      <c r="F702" s="2" t="s">
        <v>683</v>
      </c>
      <c r="G702" s="2" t="s">
        <v>28</v>
      </c>
      <c r="H702" s="73">
        <f>SUM(H703+H706+H709+H712+H715)</f>
        <v>226000</v>
      </c>
      <c r="I702" s="74"/>
      <c r="J702" s="75"/>
      <c r="K702" s="15">
        <f>SUM(K703+K706+K709+K712+K715)</f>
        <v>140000</v>
      </c>
      <c r="L702" s="15">
        <f>SUM(L703+L706+L709+L712+L715)</f>
        <v>140000</v>
      </c>
      <c r="M702" s="20"/>
      <c r="N702" s="20"/>
      <c r="O702" s="20"/>
    </row>
    <row r="703" spans="1:15" ht="20.25" customHeight="1">
      <c r="A703" s="71" t="s">
        <v>682</v>
      </c>
      <c r="B703" s="71"/>
      <c r="C703" s="72"/>
      <c r="D703" s="3">
        <v>977</v>
      </c>
      <c r="E703" s="2" t="s">
        <v>75</v>
      </c>
      <c r="F703" s="2" t="s">
        <v>684</v>
      </c>
      <c r="G703" s="2" t="s">
        <v>28</v>
      </c>
      <c r="H703" s="73">
        <f>SUM(H704)</f>
        <v>196000</v>
      </c>
      <c r="I703" s="74"/>
      <c r="J703" s="75"/>
      <c r="K703" s="15">
        <f>SUM(K704)</f>
        <v>110000</v>
      </c>
      <c r="L703" s="15">
        <f>SUM(L704)</f>
        <v>110000</v>
      </c>
      <c r="M703" s="20"/>
      <c r="N703" s="20"/>
      <c r="O703" s="20"/>
    </row>
    <row r="704" spans="1:15" ht="25.5" customHeight="1">
      <c r="A704" s="80" t="s">
        <v>682</v>
      </c>
      <c r="B704" s="80"/>
      <c r="C704" s="81"/>
      <c r="D704" s="3">
        <v>977</v>
      </c>
      <c r="E704" s="2" t="s">
        <v>75</v>
      </c>
      <c r="F704" s="2" t="s">
        <v>685</v>
      </c>
      <c r="G704" s="2" t="s">
        <v>93</v>
      </c>
      <c r="H704" s="73">
        <f>SUM(H705)</f>
        <v>196000</v>
      </c>
      <c r="I704" s="74"/>
      <c r="J704" s="75"/>
      <c r="K704" s="15">
        <f>SUM(K705)</f>
        <v>110000</v>
      </c>
      <c r="L704" s="15">
        <f>SUM(L705)</f>
        <v>110000</v>
      </c>
      <c r="M704" s="20"/>
      <c r="N704" s="20"/>
      <c r="O704" s="20"/>
    </row>
    <row r="705" spans="1:15" ht="15.75" customHeight="1">
      <c r="A705" s="70" t="s">
        <v>248</v>
      </c>
      <c r="B705" s="71"/>
      <c r="C705" s="72"/>
      <c r="D705" s="3">
        <v>977</v>
      </c>
      <c r="E705" s="2" t="s">
        <v>75</v>
      </c>
      <c r="F705" s="2" t="s">
        <v>685</v>
      </c>
      <c r="G705" s="2" t="s">
        <v>94</v>
      </c>
      <c r="H705" s="73">
        <v>196000</v>
      </c>
      <c r="I705" s="74"/>
      <c r="J705" s="75"/>
      <c r="K705" s="15">
        <v>110000</v>
      </c>
      <c r="L705" s="15">
        <v>110000</v>
      </c>
      <c r="M705" s="20"/>
      <c r="N705" s="20">
        <v>86000</v>
      </c>
      <c r="O705" s="20"/>
    </row>
    <row r="706" spans="1:15" ht="15.75" customHeight="1">
      <c r="A706" s="70" t="s">
        <v>92</v>
      </c>
      <c r="B706" s="71"/>
      <c r="C706" s="72"/>
      <c r="D706" s="3">
        <v>977</v>
      </c>
      <c r="E706" s="2" t="s">
        <v>75</v>
      </c>
      <c r="F706" s="2" t="s">
        <v>693</v>
      </c>
      <c r="G706" s="2" t="s">
        <v>28</v>
      </c>
      <c r="H706" s="73">
        <f>SUM(H707)</f>
        <v>5000</v>
      </c>
      <c r="I706" s="74"/>
      <c r="J706" s="75"/>
      <c r="K706" s="15">
        <f>SUM(K707)</f>
        <v>5000</v>
      </c>
      <c r="L706" s="15">
        <f>SUM(L707)</f>
        <v>5000</v>
      </c>
      <c r="M706" s="20"/>
      <c r="N706" s="20"/>
      <c r="O706" s="20"/>
    </row>
    <row r="707" spans="1:15" ht="38.25" customHeight="1">
      <c r="A707" s="71" t="s">
        <v>691</v>
      </c>
      <c r="B707" s="71"/>
      <c r="C707" s="72"/>
      <c r="D707" s="3">
        <v>977</v>
      </c>
      <c r="E707" s="2" t="s">
        <v>75</v>
      </c>
      <c r="F707" s="2" t="s">
        <v>694</v>
      </c>
      <c r="G707" s="2" t="s">
        <v>93</v>
      </c>
      <c r="H707" s="73">
        <f>SUM(H708)</f>
        <v>5000</v>
      </c>
      <c r="I707" s="74"/>
      <c r="J707" s="75"/>
      <c r="K707" s="15">
        <f>SUM(K708)</f>
        <v>5000</v>
      </c>
      <c r="L707" s="15">
        <f>SUM(L708)</f>
        <v>5000</v>
      </c>
      <c r="M707" s="20"/>
      <c r="N707" s="20"/>
      <c r="O707" s="20"/>
    </row>
    <row r="708" spans="1:15" ht="15.75" customHeight="1">
      <c r="A708" s="70" t="s">
        <v>248</v>
      </c>
      <c r="B708" s="71"/>
      <c r="C708" s="72"/>
      <c r="D708" s="3">
        <v>977</v>
      </c>
      <c r="E708" s="2" t="s">
        <v>75</v>
      </c>
      <c r="F708" s="2" t="s">
        <v>694</v>
      </c>
      <c r="G708" s="2" t="s">
        <v>94</v>
      </c>
      <c r="H708" s="73">
        <v>5000</v>
      </c>
      <c r="I708" s="74"/>
      <c r="J708" s="75"/>
      <c r="K708" s="15">
        <v>5000</v>
      </c>
      <c r="L708" s="15">
        <v>5000</v>
      </c>
      <c r="M708" s="20"/>
      <c r="N708" s="20"/>
      <c r="O708" s="20"/>
    </row>
    <row r="709" spans="1:15" ht="15.75" customHeight="1">
      <c r="A709" s="70" t="s">
        <v>92</v>
      </c>
      <c r="B709" s="71"/>
      <c r="C709" s="72"/>
      <c r="D709" s="3">
        <v>977</v>
      </c>
      <c r="E709" s="2" t="s">
        <v>75</v>
      </c>
      <c r="F709" s="2" t="s">
        <v>699</v>
      </c>
      <c r="G709" s="2" t="s">
        <v>28</v>
      </c>
      <c r="H709" s="73">
        <f>SUM(H710)</f>
        <v>10000</v>
      </c>
      <c r="I709" s="74"/>
      <c r="J709" s="75"/>
      <c r="K709" s="15">
        <f>SUM(K710)</f>
        <v>10000</v>
      </c>
      <c r="L709" s="15">
        <f>SUM(L710)</f>
        <v>10000</v>
      </c>
      <c r="M709" s="20"/>
      <c r="N709" s="20"/>
      <c r="O709" s="20"/>
    </row>
    <row r="710" spans="1:15" ht="37.5" customHeight="1">
      <c r="A710" s="71" t="s">
        <v>697</v>
      </c>
      <c r="B710" s="71"/>
      <c r="C710" s="72"/>
      <c r="D710" s="3">
        <v>977</v>
      </c>
      <c r="E710" s="2" t="s">
        <v>75</v>
      </c>
      <c r="F710" s="2" t="s">
        <v>700</v>
      </c>
      <c r="G710" s="2" t="s">
        <v>93</v>
      </c>
      <c r="H710" s="73">
        <f>SUM(H711)</f>
        <v>10000</v>
      </c>
      <c r="I710" s="74"/>
      <c r="J710" s="75"/>
      <c r="K710" s="15">
        <f>SUM(K711)</f>
        <v>10000</v>
      </c>
      <c r="L710" s="15">
        <f>SUM(L711)</f>
        <v>10000</v>
      </c>
      <c r="M710" s="20"/>
      <c r="N710" s="20"/>
      <c r="O710" s="20"/>
    </row>
    <row r="711" spans="1:15" ht="15.75" customHeight="1">
      <c r="A711" s="70" t="s">
        <v>248</v>
      </c>
      <c r="B711" s="71"/>
      <c r="C711" s="72"/>
      <c r="D711" s="3">
        <v>977</v>
      </c>
      <c r="E711" s="2" t="s">
        <v>75</v>
      </c>
      <c r="F711" s="2" t="s">
        <v>700</v>
      </c>
      <c r="G711" s="2" t="s">
        <v>94</v>
      </c>
      <c r="H711" s="73">
        <v>10000</v>
      </c>
      <c r="I711" s="74"/>
      <c r="J711" s="75"/>
      <c r="K711" s="15">
        <v>10000</v>
      </c>
      <c r="L711" s="15">
        <v>10000</v>
      </c>
      <c r="M711" s="20"/>
      <c r="N711" s="20"/>
      <c r="O711" s="20"/>
    </row>
    <row r="712" spans="1:15" ht="15.75" customHeight="1">
      <c r="A712" s="70" t="s">
        <v>92</v>
      </c>
      <c r="B712" s="71"/>
      <c r="C712" s="72"/>
      <c r="D712" s="3">
        <v>977</v>
      </c>
      <c r="E712" s="2" t="s">
        <v>75</v>
      </c>
      <c r="F712" s="2" t="s">
        <v>701</v>
      </c>
      <c r="G712" s="2" t="s">
        <v>28</v>
      </c>
      <c r="H712" s="73">
        <f>SUM(H713)</f>
        <v>10000</v>
      </c>
      <c r="I712" s="74"/>
      <c r="J712" s="75"/>
      <c r="K712" s="15">
        <f>SUM(K713)</f>
        <v>10000</v>
      </c>
      <c r="L712" s="15">
        <f>SUM(L713)</f>
        <v>10000</v>
      </c>
      <c r="M712" s="20"/>
      <c r="N712" s="20"/>
      <c r="O712" s="20"/>
    </row>
    <row r="713" spans="1:15" ht="24.75" customHeight="1">
      <c r="A713" s="71" t="s">
        <v>698</v>
      </c>
      <c r="B713" s="71"/>
      <c r="C713" s="72"/>
      <c r="D713" s="3">
        <v>977</v>
      </c>
      <c r="E713" s="2" t="s">
        <v>75</v>
      </c>
      <c r="F713" s="2" t="s">
        <v>702</v>
      </c>
      <c r="G713" s="2" t="s">
        <v>93</v>
      </c>
      <c r="H713" s="73">
        <f>SUM(H714)</f>
        <v>10000</v>
      </c>
      <c r="I713" s="74"/>
      <c r="J713" s="75"/>
      <c r="K713" s="15">
        <f>SUM(K714)</f>
        <v>10000</v>
      </c>
      <c r="L713" s="15">
        <f>SUM(L714)</f>
        <v>10000</v>
      </c>
      <c r="M713" s="20"/>
      <c r="N713" s="20"/>
      <c r="O713" s="20"/>
    </row>
    <row r="714" spans="1:15" ht="15.75" customHeight="1">
      <c r="A714" s="70" t="s">
        <v>248</v>
      </c>
      <c r="B714" s="71"/>
      <c r="C714" s="72"/>
      <c r="D714" s="3">
        <v>977</v>
      </c>
      <c r="E714" s="2" t="s">
        <v>75</v>
      </c>
      <c r="F714" s="2" t="s">
        <v>702</v>
      </c>
      <c r="G714" s="2" t="s">
        <v>94</v>
      </c>
      <c r="H714" s="73">
        <v>10000</v>
      </c>
      <c r="I714" s="74"/>
      <c r="J714" s="75"/>
      <c r="K714" s="15">
        <v>10000</v>
      </c>
      <c r="L714" s="15">
        <v>10000</v>
      </c>
      <c r="M714" s="20"/>
      <c r="N714" s="20"/>
      <c r="O714" s="20"/>
    </row>
    <row r="715" spans="1:15" ht="15.75" customHeight="1">
      <c r="A715" s="70" t="s">
        <v>92</v>
      </c>
      <c r="B715" s="71"/>
      <c r="C715" s="72"/>
      <c r="D715" s="3">
        <v>977</v>
      </c>
      <c r="E715" s="2" t="s">
        <v>75</v>
      </c>
      <c r="F715" s="2" t="s">
        <v>695</v>
      </c>
      <c r="G715" s="2" t="s">
        <v>28</v>
      </c>
      <c r="H715" s="73">
        <f>SUM(H716)</f>
        <v>5000</v>
      </c>
      <c r="I715" s="74"/>
      <c r="J715" s="75"/>
      <c r="K715" s="15">
        <f>SUM(K716)</f>
        <v>5000</v>
      </c>
      <c r="L715" s="15">
        <f>SUM(L716)</f>
        <v>5000</v>
      </c>
      <c r="M715" s="20"/>
      <c r="N715" s="20"/>
      <c r="O715" s="20"/>
    </row>
    <row r="716" spans="1:15" ht="24.75" customHeight="1" thickBot="1">
      <c r="A716" s="169" t="s">
        <v>692</v>
      </c>
      <c r="B716" s="170"/>
      <c r="C716" s="171"/>
      <c r="D716" s="3">
        <v>977</v>
      </c>
      <c r="E716" s="2" t="s">
        <v>75</v>
      </c>
      <c r="F716" s="2" t="s">
        <v>696</v>
      </c>
      <c r="G716" s="2" t="s">
        <v>93</v>
      </c>
      <c r="H716" s="73">
        <f>SUM(H717)</f>
        <v>5000</v>
      </c>
      <c r="I716" s="74"/>
      <c r="J716" s="75"/>
      <c r="K716" s="15">
        <f>SUM(K717)</f>
        <v>5000</v>
      </c>
      <c r="L716" s="15">
        <f>SUM(L717)</f>
        <v>5000</v>
      </c>
      <c r="M716" s="20"/>
      <c r="N716" s="20"/>
      <c r="O716" s="20"/>
    </row>
    <row r="717" spans="1:15" ht="15.75" customHeight="1">
      <c r="A717" s="70" t="s">
        <v>248</v>
      </c>
      <c r="B717" s="71"/>
      <c r="C717" s="72"/>
      <c r="D717" s="3">
        <v>977</v>
      </c>
      <c r="E717" s="2" t="s">
        <v>75</v>
      </c>
      <c r="F717" s="2" t="s">
        <v>696</v>
      </c>
      <c r="G717" s="2" t="s">
        <v>94</v>
      </c>
      <c r="H717" s="73">
        <v>5000</v>
      </c>
      <c r="I717" s="74"/>
      <c r="J717" s="75"/>
      <c r="K717" s="15">
        <v>5000</v>
      </c>
      <c r="L717" s="15">
        <v>5000</v>
      </c>
      <c r="M717" s="20"/>
      <c r="N717" s="20"/>
      <c r="O717" s="20"/>
    </row>
    <row r="718" spans="1:15" ht="24" customHeight="1">
      <c r="A718" s="79" t="s">
        <v>601</v>
      </c>
      <c r="B718" s="80"/>
      <c r="C718" s="81"/>
      <c r="D718" s="3">
        <v>977</v>
      </c>
      <c r="E718" s="2" t="s">
        <v>75</v>
      </c>
      <c r="F718" s="2" t="s">
        <v>202</v>
      </c>
      <c r="G718" s="2" t="s">
        <v>28</v>
      </c>
      <c r="H718" s="73">
        <f>SUM(H719)</f>
        <v>2775000</v>
      </c>
      <c r="I718" s="74"/>
      <c r="J718" s="75"/>
      <c r="K718" s="15">
        <f aca="true" t="shared" si="23" ref="K718:L721">SUM(K719)</f>
        <v>2775000</v>
      </c>
      <c r="L718" s="15">
        <f t="shared" si="23"/>
        <v>2775000</v>
      </c>
      <c r="M718" s="20"/>
      <c r="N718" s="20"/>
      <c r="O718" s="20"/>
    </row>
    <row r="719" spans="1:15" ht="24.75" customHeight="1">
      <c r="A719" s="70" t="s">
        <v>678</v>
      </c>
      <c r="B719" s="71"/>
      <c r="C719" s="72"/>
      <c r="D719" s="3">
        <v>977</v>
      </c>
      <c r="E719" s="2" t="s">
        <v>75</v>
      </c>
      <c r="F719" s="2" t="s">
        <v>680</v>
      </c>
      <c r="G719" s="2" t="s">
        <v>28</v>
      </c>
      <c r="H719" s="73">
        <f>SUM(H720)</f>
        <v>2775000</v>
      </c>
      <c r="I719" s="74"/>
      <c r="J719" s="75"/>
      <c r="K719" s="15">
        <f t="shared" si="23"/>
        <v>2775000</v>
      </c>
      <c r="L719" s="15">
        <f t="shared" si="23"/>
        <v>2775000</v>
      </c>
      <c r="M719" s="20"/>
      <c r="N719" s="20"/>
      <c r="O719" s="20"/>
    </row>
    <row r="720" spans="1:15" ht="23.25" customHeight="1">
      <c r="A720" s="70" t="s">
        <v>679</v>
      </c>
      <c r="B720" s="71"/>
      <c r="C720" s="72"/>
      <c r="D720" s="3">
        <v>977</v>
      </c>
      <c r="E720" s="2" t="s">
        <v>75</v>
      </c>
      <c r="F720" s="2" t="s">
        <v>835</v>
      </c>
      <c r="G720" s="2" t="s">
        <v>28</v>
      </c>
      <c r="H720" s="73">
        <f>SUM(H721)</f>
        <v>2775000</v>
      </c>
      <c r="I720" s="74"/>
      <c r="J720" s="75"/>
      <c r="K720" s="15">
        <f t="shared" si="23"/>
        <v>2775000</v>
      </c>
      <c r="L720" s="15">
        <f t="shared" si="23"/>
        <v>2775000</v>
      </c>
      <c r="M720" s="20"/>
      <c r="N720" s="20"/>
      <c r="O720" s="20"/>
    </row>
    <row r="721" spans="1:15" ht="36.75" customHeight="1">
      <c r="A721" s="70" t="s">
        <v>84</v>
      </c>
      <c r="B721" s="71"/>
      <c r="C721" s="72"/>
      <c r="D721" s="3">
        <v>977</v>
      </c>
      <c r="E721" s="2" t="s">
        <v>75</v>
      </c>
      <c r="F721" s="2" t="s">
        <v>819</v>
      </c>
      <c r="G721" s="2" t="s">
        <v>86</v>
      </c>
      <c r="H721" s="73">
        <f>SUM(H722)</f>
        <v>2775000</v>
      </c>
      <c r="I721" s="74"/>
      <c r="J721" s="75"/>
      <c r="K721" s="15">
        <f t="shared" si="23"/>
        <v>2775000</v>
      </c>
      <c r="L721" s="15">
        <f t="shared" si="23"/>
        <v>2775000</v>
      </c>
      <c r="M721" s="20"/>
      <c r="N721" s="20"/>
      <c r="O721" s="20"/>
    </row>
    <row r="722" spans="1:15" ht="15.75" customHeight="1">
      <c r="A722" s="93" t="s">
        <v>88</v>
      </c>
      <c r="B722" s="94"/>
      <c r="C722" s="95"/>
      <c r="D722" s="3">
        <v>977</v>
      </c>
      <c r="E722" s="2" t="s">
        <v>75</v>
      </c>
      <c r="F722" s="2" t="s">
        <v>819</v>
      </c>
      <c r="G722" s="2" t="s">
        <v>87</v>
      </c>
      <c r="H722" s="73">
        <v>2775000</v>
      </c>
      <c r="I722" s="74"/>
      <c r="J722" s="75"/>
      <c r="K722" s="15">
        <v>2775000</v>
      </c>
      <c r="L722" s="15">
        <v>2775000</v>
      </c>
      <c r="M722" s="20"/>
      <c r="N722" s="20"/>
      <c r="O722" s="20"/>
    </row>
    <row r="723" spans="1:12" ht="15.75" customHeight="1">
      <c r="A723" s="87" t="s">
        <v>52</v>
      </c>
      <c r="B723" s="87"/>
      <c r="C723" s="88"/>
      <c r="D723" s="3">
        <v>977</v>
      </c>
      <c r="E723" s="2" t="s">
        <v>44</v>
      </c>
      <c r="F723" s="2" t="s">
        <v>148</v>
      </c>
      <c r="G723" s="2" t="s">
        <v>28</v>
      </c>
      <c r="H723" s="73">
        <f>SUM(H724)</f>
        <v>4274250</v>
      </c>
      <c r="I723" s="74"/>
      <c r="J723" s="75"/>
      <c r="K723" s="15">
        <f aca="true" t="shared" si="24" ref="K723:L725">SUM(K724)</f>
        <v>1050000</v>
      </c>
      <c r="L723" s="15">
        <f t="shared" si="24"/>
        <v>1050000</v>
      </c>
    </row>
    <row r="724" spans="1:12" ht="15.75" customHeight="1">
      <c r="A724" s="87" t="s">
        <v>65</v>
      </c>
      <c r="B724" s="87"/>
      <c r="C724" s="88"/>
      <c r="D724" s="3">
        <v>977</v>
      </c>
      <c r="E724" s="2" t="s">
        <v>64</v>
      </c>
      <c r="F724" s="2" t="s">
        <v>148</v>
      </c>
      <c r="G724" s="2" t="s">
        <v>28</v>
      </c>
      <c r="H724" s="73">
        <f>SUM(H725)</f>
        <v>4274250</v>
      </c>
      <c r="I724" s="74"/>
      <c r="J724" s="75"/>
      <c r="K724" s="15">
        <f t="shared" si="24"/>
        <v>1050000</v>
      </c>
      <c r="L724" s="15">
        <f t="shared" si="24"/>
        <v>1050000</v>
      </c>
    </row>
    <row r="725" spans="1:13" ht="26.25" customHeight="1">
      <c r="A725" s="79" t="s">
        <v>767</v>
      </c>
      <c r="B725" s="80"/>
      <c r="C725" s="81"/>
      <c r="D725" s="3">
        <v>977</v>
      </c>
      <c r="E725" s="2" t="s">
        <v>64</v>
      </c>
      <c r="F725" s="2" t="s">
        <v>209</v>
      </c>
      <c r="G725" s="2" t="s">
        <v>28</v>
      </c>
      <c r="H725" s="73">
        <f>SUM(H726+H735+H738+H739)</f>
        <v>4274250</v>
      </c>
      <c r="I725" s="74"/>
      <c r="J725" s="75"/>
      <c r="K725" s="15">
        <f t="shared" si="24"/>
        <v>1050000</v>
      </c>
      <c r="L725" s="15">
        <f t="shared" si="24"/>
        <v>1050000</v>
      </c>
      <c r="M725" s="20">
        <v>13000</v>
      </c>
    </row>
    <row r="726" spans="1:13" ht="13.5" customHeight="1">
      <c r="A726" s="79" t="s">
        <v>768</v>
      </c>
      <c r="B726" s="80"/>
      <c r="C726" s="81"/>
      <c r="D726" s="3">
        <v>977</v>
      </c>
      <c r="E726" s="2" t="s">
        <v>64</v>
      </c>
      <c r="F726" s="2" t="s">
        <v>769</v>
      </c>
      <c r="G726" s="2" t="s">
        <v>28</v>
      </c>
      <c r="H726" s="73">
        <f>SUM(H727+H729+H731)</f>
        <v>1050000</v>
      </c>
      <c r="I726" s="74"/>
      <c r="J726" s="75"/>
      <c r="K726" s="15">
        <f>SUM(K727+K729+K731)</f>
        <v>1050000</v>
      </c>
      <c r="L726" s="15">
        <f>SUM(L727+L729+L731)</f>
        <v>1050000</v>
      </c>
      <c r="M726" s="20">
        <v>28000</v>
      </c>
    </row>
    <row r="727" spans="1:12" ht="12.75" customHeight="1" hidden="1">
      <c r="A727" s="70" t="s">
        <v>84</v>
      </c>
      <c r="B727" s="71"/>
      <c r="C727" s="72"/>
      <c r="D727" s="3">
        <v>977</v>
      </c>
      <c r="E727" s="2" t="s">
        <v>64</v>
      </c>
      <c r="F727" s="2" t="s">
        <v>286</v>
      </c>
      <c r="G727" s="2" t="s">
        <v>86</v>
      </c>
      <c r="H727" s="73">
        <f>SUM(H728)</f>
        <v>0</v>
      </c>
      <c r="I727" s="74"/>
      <c r="J727" s="75"/>
      <c r="K727" s="18">
        <f>SUM(K728)</f>
        <v>0</v>
      </c>
      <c r="L727" s="18">
        <f>SUM(L728)</f>
        <v>0</v>
      </c>
    </row>
    <row r="728" spans="1:12" ht="16.5" customHeight="1" hidden="1">
      <c r="A728" s="70" t="s">
        <v>118</v>
      </c>
      <c r="B728" s="71"/>
      <c r="C728" s="72"/>
      <c r="D728" s="3">
        <v>977</v>
      </c>
      <c r="E728" s="2" t="s">
        <v>64</v>
      </c>
      <c r="F728" s="2" t="s">
        <v>286</v>
      </c>
      <c r="G728" s="2" t="s">
        <v>117</v>
      </c>
      <c r="H728" s="73">
        <v>0</v>
      </c>
      <c r="I728" s="74"/>
      <c r="J728" s="75"/>
      <c r="K728" s="15">
        <v>0</v>
      </c>
      <c r="L728" s="15">
        <v>0</v>
      </c>
    </row>
    <row r="729" spans="1:13" ht="15.75" customHeight="1">
      <c r="A729" s="70" t="s">
        <v>100</v>
      </c>
      <c r="B729" s="71"/>
      <c r="C729" s="72"/>
      <c r="D729" s="3">
        <v>977</v>
      </c>
      <c r="E729" s="2" t="s">
        <v>64</v>
      </c>
      <c r="F729" s="2" t="s">
        <v>766</v>
      </c>
      <c r="G729" s="2" t="s">
        <v>93</v>
      </c>
      <c r="H729" s="73">
        <f>SUM(H730)</f>
        <v>750000</v>
      </c>
      <c r="I729" s="74"/>
      <c r="J729" s="75"/>
      <c r="K729" s="18">
        <f>SUM(K730)</f>
        <v>750000</v>
      </c>
      <c r="L729" s="18">
        <f>SUM(L730)</f>
        <v>750000</v>
      </c>
      <c r="M729" s="20">
        <v>100000</v>
      </c>
    </row>
    <row r="730" spans="1:13" ht="21" customHeight="1">
      <c r="A730" s="70" t="s">
        <v>92</v>
      </c>
      <c r="B730" s="71"/>
      <c r="C730" s="72"/>
      <c r="D730" s="3">
        <v>977</v>
      </c>
      <c r="E730" s="2" t="s">
        <v>64</v>
      </c>
      <c r="F730" s="2" t="s">
        <v>766</v>
      </c>
      <c r="G730" s="2" t="s">
        <v>94</v>
      </c>
      <c r="H730" s="73">
        <v>750000</v>
      </c>
      <c r="I730" s="74"/>
      <c r="J730" s="75"/>
      <c r="K730" s="15">
        <v>750000</v>
      </c>
      <c r="L730" s="15">
        <v>750000</v>
      </c>
      <c r="M730" s="20">
        <v>50000</v>
      </c>
    </row>
    <row r="731" spans="1:13" ht="18" customHeight="1">
      <c r="A731" s="70" t="s">
        <v>308</v>
      </c>
      <c r="B731" s="71"/>
      <c r="C731" s="72"/>
      <c r="D731" s="3">
        <v>977</v>
      </c>
      <c r="E731" s="2" t="s">
        <v>64</v>
      </c>
      <c r="F731" s="2" t="s">
        <v>766</v>
      </c>
      <c r="G731" s="2" t="s">
        <v>96</v>
      </c>
      <c r="H731" s="73">
        <f>SUM(H732)</f>
        <v>300000</v>
      </c>
      <c r="I731" s="74"/>
      <c r="J731" s="75"/>
      <c r="K731" s="18">
        <f>SUM(K732)</f>
        <v>300000</v>
      </c>
      <c r="L731" s="18">
        <f>SUM(L732)</f>
        <v>300000</v>
      </c>
      <c r="M731" s="20"/>
    </row>
    <row r="732" spans="1:13" ht="19.5" customHeight="1">
      <c r="A732" s="70" t="s">
        <v>307</v>
      </c>
      <c r="B732" s="71"/>
      <c r="C732" s="72"/>
      <c r="D732" s="3">
        <v>977</v>
      </c>
      <c r="E732" s="2" t="s">
        <v>64</v>
      </c>
      <c r="F732" s="2" t="s">
        <v>766</v>
      </c>
      <c r="G732" s="2" t="s">
        <v>306</v>
      </c>
      <c r="H732" s="73">
        <v>300000</v>
      </c>
      <c r="I732" s="74"/>
      <c r="J732" s="75"/>
      <c r="K732" s="15">
        <v>300000</v>
      </c>
      <c r="L732" s="15">
        <v>300000</v>
      </c>
      <c r="M732" s="20">
        <v>-50000</v>
      </c>
    </row>
    <row r="733" spans="1:13" ht="16.5" customHeight="1" hidden="1">
      <c r="A733" s="70" t="s">
        <v>548</v>
      </c>
      <c r="B733" s="71"/>
      <c r="C733" s="72"/>
      <c r="D733" s="3">
        <v>977</v>
      </c>
      <c r="E733" s="2" t="s">
        <v>64</v>
      </c>
      <c r="F733" s="2" t="s">
        <v>553</v>
      </c>
      <c r="G733" s="2" t="s">
        <v>28</v>
      </c>
      <c r="H733" s="73">
        <f>SUM(H734)</f>
        <v>0</v>
      </c>
      <c r="I733" s="74"/>
      <c r="J733" s="75"/>
      <c r="K733" s="15"/>
      <c r="L733" s="15"/>
      <c r="M733" s="20"/>
    </row>
    <row r="734" spans="1:13" ht="15" customHeight="1" hidden="1">
      <c r="A734" s="70" t="s">
        <v>248</v>
      </c>
      <c r="B734" s="71"/>
      <c r="C734" s="72"/>
      <c r="D734" s="3">
        <v>977</v>
      </c>
      <c r="E734" s="2" t="s">
        <v>64</v>
      </c>
      <c r="F734" s="2" t="s">
        <v>554</v>
      </c>
      <c r="G734" s="2" t="s">
        <v>93</v>
      </c>
      <c r="H734" s="73">
        <f>SUM(H735)</f>
        <v>0</v>
      </c>
      <c r="I734" s="74"/>
      <c r="J734" s="75"/>
      <c r="K734" s="15"/>
      <c r="L734" s="15"/>
      <c r="M734" s="20"/>
    </row>
    <row r="735" spans="1:13" ht="19.5" customHeight="1" hidden="1">
      <c r="A735" s="70" t="s">
        <v>92</v>
      </c>
      <c r="B735" s="71"/>
      <c r="C735" s="72"/>
      <c r="D735" s="3">
        <v>977</v>
      </c>
      <c r="E735" s="2" t="s">
        <v>64</v>
      </c>
      <c r="F735" s="2" t="s">
        <v>554</v>
      </c>
      <c r="G735" s="2" t="s">
        <v>94</v>
      </c>
      <c r="H735" s="73">
        <v>0</v>
      </c>
      <c r="I735" s="74"/>
      <c r="J735" s="75"/>
      <c r="K735" s="15"/>
      <c r="L735" s="15"/>
      <c r="M735" s="20"/>
    </row>
    <row r="736" spans="1:13" ht="16.5" customHeight="1">
      <c r="A736" s="79" t="s">
        <v>548</v>
      </c>
      <c r="B736" s="80"/>
      <c r="C736" s="81"/>
      <c r="D736" s="3">
        <v>977</v>
      </c>
      <c r="E736" s="2" t="s">
        <v>64</v>
      </c>
      <c r="F736" s="2" t="s">
        <v>944</v>
      </c>
      <c r="G736" s="2" t="s">
        <v>28</v>
      </c>
      <c r="H736" s="73">
        <f>SUM(H737)</f>
        <v>3030303.03</v>
      </c>
      <c r="I736" s="74"/>
      <c r="J736" s="75"/>
      <c r="K736" s="15"/>
      <c r="L736" s="15"/>
      <c r="M736" s="20"/>
    </row>
    <row r="737" spans="1:13" ht="17.25" customHeight="1">
      <c r="A737" s="70" t="s">
        <v>248</v>
      </c>
      <c r="B737" s="71"/>
      <c r="C737" s="72"/>
      <c r="D737" s="3">
        <v>977</v>
      </c>
      <c r="E737" s="2" t="s">
        <v>64</v>
      </c>
      <c r="F737" s="2" t="s">
        <v>943</v>
      </c>
      <c r="G737" s="2" t="s">
        <v>93</v>
      </c>
      <c r="H737" s="73">
        <f>SUM(H738)</f>
        <v>3030303.03</v>
      </c>
      <c r="I737" s="74"/>
      <c r="J737" s="75"/>
      <c r="K737" s="15"/>
      <c r="L737" s="15"/>
      <c r="M737" s="20"/>
    </row>
    <row r="738" spans="1:14" ht="14.25" customHeight="1" thickBot="1">
      <c r="A738" s="70" t="s">
        <v>92</v>
      </c>
      <c r="B738" s="71"/>
      <c r="C738" s="72"/>
      <c r="D738" s="3">
        <v>977</v>
      </c>
      <c r="E738" s="2" t="s">
        <v>64</v>
      </c>
      <c r="F738" s="2" t="s">
        <v>943</v>
      </c>
      <c r="G738" s="2" t="s">
        <v>94</v>
      </c>
      <c r="H738" s="73">
        <v>3030303.03</v>
      </c>
      <c r="I738" s="74"/>
      <c r="J738" s="75"/>
      <c r="K738" s="15"/>
      <c r="L738" s="15"/>
      <c r="M738" s="20"/>
      <c r="N738" s="20"/>
    </row>
    <row r="739" spans="1:14" ht="14.25" customHeight="1" thickBot="1">
      <c r="A739" s="76" t="s">
        <v>673</v>
      </c>
      <c r="B739" s="77"/>
      <c r="C739" s="78"/>
      <c r="D739" s="3">
        <v>977</v>
      </c>
      <c r="E739" s="2" t="s">
        <v>64</v>
      </c>
      <c r="F739" s="2" t="s">
        <v>994</v>
      </c>
      <c r="G739" s="2" t="s">
        <v>28</v>
      </c>
      <c r="H739" s="73">
        <f>SUM(H740)</f>
        <v>193946.97</v>
      </c>
      <c r="I739" s="74"/>
      <c r="J739" s="75"/>
      <c r="K739" s="15"/>
      <c r="L739" s="41"/>
      <c r="M739" s="20"/>
      <c r="N739" s="20"/>
    </row>
    <row r="740" spans="1:14" ht="14.25" customHeight="1">
      <c r="A740" s="70" t="s">
        <v>248</v>
      </c>
      <c r="B740" s="71"/>
      <c r="C740" s="72"/>
      <c r="D740" s="3">
        <v>977</v>
      </c>
      <c r="E740" s="2" t="s">
        <v>64</v>
      </c>
      <c r="F740" s="2" t="s">
        <v>773</v>
      </c>
      <c r="G740" s="2" t="s">
        <v>93</v>
      </c>
      <c r="H740" s="73">
        <f>SUM(H741)</f>
        <v>193946.97</v>
      </c>
      <c r="I740" s="74"/>
      <c r="J740" s="75"/>
      <c r="K740" s="15"/>
      <c r="L740" s="41"/>
      <c r="M740" s="20"/>
      <c r="N740" s="20"/>
    </row>
    <row r="741" spans="1:14" ht="14.25" customHeight="1">
      <c r="A741" s="70" t="s">
        <v>92</v>
      </c>
      <c r="B741" s="71"/>
      <c r="C741" s="72"/>
      <c r="D741" s="3">
        <v>977</v>
      </c>
      <c r="E741" s="2" t="s">
        <v>64</v>
      </c>
      <c r="F741" s="2" t="s">
        <v>773</v>
      </c>
      <c r="G741" s="2" t="s">
        <v>94</v>
      </c>
      <c r="H741" s="73">
        <v>193946.97</v>
      </c>
      <c r="I741" s="74"/>
      <c r="J741" s="75"/>
      <c r="K741" s="15"/>
      <c r="L741" s="41"/>
      <c r="M741" s="20"/>
      <c r="N741" s="20"/>
    </row>
    <row r="742" spans="1:12" ht="15" customHeight="1">
      <c r="A742" s="87" t="s">
        <v>66</v>
      </c>
      <c r="B742" s="87"/>
      <c r="C742" s="88"/>
      <c r="D742" s="3">
        <v>977</v>
      </c>
      <c r="E742" s="2" t="s">
        <v>67</v>
      </c>
      <c r="F742" s="2" t="s">
        <v>148</v>
      </c>
      <c r="G742" s="2" t="s">
        <v>28</v>
      </c>
      <c r="H742" s="73">
        <f>SUM(H743)</f>
        <v>7100000</v>
      </c>
      <c r="I742" s="74"/>
      <c r="J742" s="75"/>
      <c r="K742" s="18">
        <f aca="true" t="shared" si="25" ref="K742:L745">SUM(K743)</f>
        <v>7247000</v>
      </c>
      <c r="L742" s="30">
        <f t="shared" si="25"/>
        <v>7247000</v>
      </c>
    </row>
    <row r="743" spans="1:12" ht="15" customHeight="1">
      <c r="A743" s="79" t="s">
        <v>24</v>
      </c>
      <c r="B743" s="80"/>
      <c r="C743" s="81"/>
      <c r="D743" s="3">
        <v>977</v>
      </c>
      <c r="E743" s="2" t="s">
        <v>69</v>
      </c>
      <c r="F743" s="2" t="s">
        <v>148</v>
      </c>
      <c r="G743" s="2" t="s">
        <v>28</v>
      </c>
      <c r="H743" s="73">
        <f>SUM(H744,)</f>
        <v>7100000</v>
      </c>
      <c r="I743" s="74"/>
      <c r="J743" s="75"/>
      <c r="K743" s="18">
        <f t="shared" si="25"/>
        <v>7247000</v>
      </c>
      <c r="L743" s="18">
        <f t="shared" si="25"/>
        <v>7247000</v>
      </c>
    </row>
    <row r="744" spans="1:12" ht="29.25" customHeight="1">
      <c r="A744" s="79" t="s">
        <v>798</v>
      </c>
      <c r="B744" s="80"/>
      <c r="C744" s="81"/>
      <c r="D744" s="3">
        <v>977</v>
      </c>
      <c r="E744" s="2" t="s">
        <v>69</v>
      </c>
      <c r="F744" s="2" t="s">
        <v>172</v>
      </c>
      <c r="G744" s="2" t="s">
        <v>28</v>
      </c>
      <c r="H744" s="73">
        <f>SUM(H745)</f>
        <v>7100000</v>
      </c>
      <c r="I744" s="74"/>
      <c r="J744" s="75"/>
      <c r="K744" s="18">
        <f t="shared" si="25"/>
        <v>7247000</v>
      </c>
      <c r="L744" s="18">
        <f t="shared" si="25"/>
        <v>7247000</v>
      </c>
    </row>
    <row r="745" spans="1:12" ht="23.25" customHeight="1">
      <c r="A745" s="70" t="s">
        <v>110</v>
      </c>
      <c r="B745" s="71"/>
      <c r="C745" s="72"/>
      <c r="D745" s="3">
        <v>977</v>
      </c>
      <c r="E745" s="2" t="s">
        <v>69</v>
      </c>
      <c r="F745" s="2" t="s">
        <v>269</v>
      </c>
      <c r="G745" s="2" t="s">
        <v>28</v>
      </c>
      <c r="H745" s="73">
        <f>SUM(H746)</f>
        <v>7100000</v>
      </c>
      <c r="I745" s="74"/>
      <c r="J745" s="75"/>
      <c r="K745" s="18">
        <f t="shared" si="25"/>
        <v>7247000</v>
      </c>
      <c r="L745" s="18">
        <f t="shared" si="25"/>
        <v>7247000</v>
      </c>
    </row>
    <row r="746" spans="1:13" ht="15.75" customHeight="1">
      <c r="A746" s="70" t="s">
        <v>98</v>
      </c>
      <c r="B746" s="71"/>
      <c r="C746" s="72"/>
      <c r="D746" s="3">
        <v>977</v>
      </c>
      <c r="E746" s="2" t="s">
        <v>69</v>
      </c>
      <c r="F746" s="2" t="s">
        <v>270</v>
      </c>
      <c r="G746" s="2" t="s">
        <v>99</v>
      </c>
      <c r="H746" s="73">
        <v>7100000</v>
      </c>
      <c r="I746" s="74"/>
      <c r="J746" s="75"/>
      <c r="K746" s="15">
        <v>7247000</v>
      </c>
      <c r="L746" s="15">
        <v>7247000</v>
      </c>
      <c r="M746" s="20"/>
    </row>
    <row r="747" spans="1:13" ht="14.25" customHeight="1" hidden="1">
      <c r="A747" s="140" t="s">
        <v>589</v>
      </c>
      <c r="B747" s="141"/>
      <c r="C747" s="142"/>
      <c r="D747" s="5">
        <v>977</v>
      </c>
      <c r="E747" s="6" t="s">
        <v>25</v>
      </c>
      <c r="F747" s="6" t="s">
        <v>590</v>
      </c>
      <c r="G747" s="6" t="s">
        <v>28</v>
      </c>
      <c r="H747" s="96">
        <f>SUM(H748)</f>
        <v>0</v>
      </c>
      <c r="I747" s="97"/>
      <c r="J747" s="98"/>
      <c r="K747" s="31">
        <f>SUM(K748)</f>
        <v>0</v>
      </c>
      <c r="L747" s="31">
        <f>SUM(L748)</f>
        <v>0</v>
      </c>
      <c r="M747" s="20"/>
    </row>
    <row r="748" spans="1:13" ht="14.25" customHeight="1" hidden="1">
      <c r="A748" s="86" t="s">
        <v>5</v>
      </c>
      <c r="B748" s="87"/>
      <c r="C748" s="88"/>
      <c r="D748" s="3">
        <v>977</v>
      </c>
      <c r="E748" s="2" t="s">
        <v>26</v>
      </c>
      <c r="F748" s="2" t="s">
        <v>148</v>
      </c>
      <c r="G748" s="2" t="s">
        <v>28</v>
      </c>
      <c r="H748" s="143">
        <f>SUM(H749+H756)</f>
        <v>0</v>
      </c>
      <c r="I748" s="144"/>
      <c r="J748" s="145"/>
      <c r="K748" s="15">
        <f>SUM(K749+K756)</f>
        <v>0</v>
      </c>
      <c r="L748" s="15">
        <f>SUM(L749)</f>
        <v>0</v>
      </c>
      <c r="M748" s="20"/>
    </row>
    <row r="749" spans="1:13" ht="25.5" customHeight="1" hidden="1">
      <c r="A749" s="86" t="s">
        <v>46</v>
      </c>
      <c r="B749" s="87"/>
      <c r="C749" s="88"/>
      <c r="D749" s="3">
        <v>977</v>
      </c>
      <c r="E749" s="2" t="s">
        <v>27</v>
      </c>
      <c r="F749" s="2" t="s">
        <v>148</v>
      </c>
      <c r="G749" s="2" t="s">
        <v>28</v>
      </c>
      <c r="H749" s="73">
        <f>SUM(H750)</f>
        <v>0</v>
      </c>
      <c r="I749" s="74"/>
      <c r="J749" s="75"/>
      <c r="K749" s="15">
        <f aca="true" t="shared" si="26" ref="K749:L754">SUM(K750)</f>
        <v>0</v>
      </c>
      <c r="L749" s="15">
        <f t="shared" si="26"/>
        <v>0</v>
      </c>
      <c r="M749" s="20"/>
    </row>
    <row r="750" spans="1:13" ht="14.25" customHeight="1" hidden="1">
      <c r="A750" s="70" t="s">
        <v>82</v>
      </c>
      <c r="B750" s="71"/>
      <c r="C750" s="72"/>
      <c r="D750" s="3">
        <v>977</v>
      </c>
      <c r="E750" s="2" t="s">
        <v>27</v>
      </c>
      <c r="F750" s="2" t="s">
        <v>152</v>
      </c>
      <c r="G750" s="2" t="s">
        <v>28</v>
      </c>
      <c r="H750" s="73">
        <f>SUM(H751)</f>
        <v>0</v>
      </c>
      <c r="I750" s="74"/>
      <c r="J750" s="75"/>
      <c r="K750" s="15">
        <f t="shared" si="26"/>
        <v>0</v>
      </c>
      <c r="L750" s="15">
        <f t="shared" si="26"/>
        <v>0</v>
      </c>
      <c r="M750" s="20"/>
    </row>
    <row r="751" spans="1:13" ht="14.25" customHeight="1" hidden="1">
      <c r="A751" s="70" t="s">
        <v>83</v>
      </c>
      <c r="B751" s="71"/>
      <c r="C751" s="72"/>
      <c r="D751" s="3">
        <v>977</v>
      </c>
      <c r="E751" s="2" t="s">
        <v>27</v>
      </c>
      <c r="F751" s="2" t="s">
        <v>153</v>
      </c>
      <c r="G751" s="2" t="s">
        <v>28</v>
      </c>
      <c r="H751" s="73">
        <f>SUM(H752)</f>
        <v>0</v>
      </c>
      <c r="I751" s="74"/>
      <c r="J751" s="75"/>
      <c r="K751" s="15">
        <f t="shared" si="26"/>
        <v>0</v>
      </c>
      <c r="L751" s="15">
        <f t="shared" si="26"/>
        <v>0</v>
      </c>
      <c r="M751" s="20"/>
    </row>
    <row r="752" spans="1:13" ht="14.25" customHeight="1" hidden="1">
      <c r="A752" s="70" t="s">
        <v>151</v>
      </c>
      <c r="B752" s="71"/>
      <c r="C752" s="72"/>
      <c r="D752" s="3">
        <v>977</v>
      </c>
      <c r="E752" s="2" t="s">
        <v>27</v>
      </c>
      <c r="F752" s="2" t="s">
        <v>154</v>
      </c>
      <c r="G752" s="2" t="s">
        <v>28</v>
      </c>
      <c r="H752" s="73">
        <f>SUM(H753,)</f>
        <v>0</v>
      </c>
      <c r="I752" s="74"/>
      <c r="J752" s="75"/>
      <c r="K752" s="15">
        <f t="shared" si="26"/>
        <v>0</v>
      </c>
      <c r="L752" s="15">
        <f t="shared" si="26"/>
        <v>0</v>
      </c>
      <c r="M752" s="20"/>
    </row>
    <row r="753" spans="1:13" ht="14.25" customHeight="1" hidden="1">
      <c r="A753" s="70" t="s">
        <v>591</v>
      </c>
      <c r="B753" s="71"/>
      <c r="C753" s="72"/>
      <c r="D753" s="3">
        <v>977</v>
      </c>
      <c r="E753" s="2" t="s">
        <v>27</v>
      </c>
      <c r="F753" s="2" t="s">
        <v>592</v>
      </c>
      <c r="G753" s="2" t="s">
        <v>28</v>
      </c>
      <c r="H753" s="73">
        <f>SUM(H754)</f>
        <v>0</v>
      </c>
      <c r="I753" s="74"/>
      <c r="J753" s="75"/>
      <c r="K753" s="15">
        <f>SUM(K754)</f>
        <v>0</v>
      </c>
      <c r="L753" s="15">
        <f>SUM(L754)</f>
        <v>0</v>
      </c>
      <c r="M753" s="20"/>
    </row>
    <row r="754" spans="1:13" ht="39" customHeight="1" hidden="1">
      <c r="A754" s="70" t="s">
        <v>84</v>
      </c>
      <c r="B754" s="71"/>
      <c r="C754" s="72"/>
      <c r="D754" s="3">
        <v>977</v>
      </c>
      <c r="E754" s="2" t="s">
        <v>27</v>
      </c>
      <c r="F754" s="2" t="s">
        <v>592</v>
      </c>
      <c r="G754" s="2" t="s">
        <v>86</v>
      </c>
      <c r="H754" s="73">
        <f>SUM(H755)</f>
        <v>0</v>
      </c>
      <c r="I754" s="74"/>
      <c r="J754" s="75"/>
      <c r="K754" s="15">
        <f t="shared" si="26"/>
        <v>0</v>
      </c>
      <c r="L754" s="15">
        <f t="shared" si="26"/>
        <v>0</v>
      </c>
      <c r="M754" s="20"/>
    </row>
    <row r="755" spans="1:15" ht="14.25" customHeight="1" hidden="1">
      <c r="A755" s="70" t="s">
        <v>85</v>
      </c>
      <c r="B755" s="71"/>
      <c r="C755" s="72"/>
      <c r="D755" s="3">
        <v>977</v>
      </c>
      <c r="E755" s="2" t="s">
        <v>27</v>
      </c>
      <c r="F755" s="2" t="s">
        <v>592</v>
      </c>
      <c r="G755" s="2" t="s">
        <v>87</v>
      </c>
      <c r="H755" s="73">
        <v>0</v>
      </c>
      <c r="I755" s="74"/>
      <c r="J755" s="75"/>
      <c r="K755" s="15">
        <v>0</v>
      </c>
      <c r="L755" s="15">
        <v>0</v>
      </c>
      <c r="M755" s="20"/>
      <c r="N755" s="20"/>
      <c r="O755" s="20"/>
    </row>
    <row r="756" spans="1:15" ht="14.25" customHeight="1" hidden="1">
      <c r="A756" s="86" t="s">
        <v>11</v>
      </c>
      <c r="B756" s="87"/>
      <c r="C756" s="88"/>
      <c r="D756" s="3">
        <v>977</v>
      </c>
      <c r="E756" s="2" t="s">
        <v>61</v>
      </c>
      <c r="F756" s="2" t="s">
        <v>148</v>
      </c>
      <c r="G756" s="2" t="s">
        <v>28</v>
      </c>
      <c r="H756" s="73">
        <f>SUM(H757)</f>
        <v>0</v>
      </c>
      <c r="I756" s="74"/>
      <c r="J756" s="75"/>
      <c r="K756" s="15"/>
      <c r="L756" s="15"/>
      <c r="M756" s="20"/>
      <c r="N756" s="20"/>
      <c r="O756" s="20"/>
    </row>
    <row r="757" spans="1:15" ht="27.75" customHeight="1" hidden="1">
      <c r="A757" s="70" t="s">
        <v>260</v>
      </c>
      <c r="B757" s="71"/>
      <c r="C757" s="72"/>
      <c r="D757" s="3">
        <v>977</v>
      </c>
      <c r="E757" s="2" t="s">
        <v>61</v>
      </c>
      <c r="F757" s="2" t="s">
        <v>145</v>
      </c>
      <c r="G757" s="2" t="s">
        <v>28</v>
      </c>
      <c r="H757" s="73">
        <f>SUM(H758)</f>
        <v>0</v>
      </c>
      <c r="I757" s="74"/>
      <c r="J757" s="75"/>
      <c r="K757" s="15"/>
      <c r="L757" s="15"/>
      <c r="M757" s="20"/>
      <c r="N757" s="20"/>
      <c r="O757" s="20"/>
    </row>
    <row r="758" spans="1:13" ht="24.75" customHeight="1" hidden="1">
      <c r="A758" s="70" t="s">
        <v>450</v>
      </c>
      <c r="B758" s="71"/>
      <c r="C758" s="72"/>
      <c r="D758" s="3">
        <v>977</v>
      </c>
      <c r="E758" s="2" t="s">
        <v>61</v>
      </c>
      <c r="F758" s="2" t="s">
        <v>146</v>
      </c>
      <c r="G758" s="2" t="s">
        <v>28</v>
      </c>
      <c r="H758" s="73">
        <f>SUM(H759)</f>
        <v>0</v>
      </c>
      <c r="I758" s="74"/>
      <c r="J758" s="75"/>
      <c r="K758" s="15"/>
      <c r="L758" s="15"/>
      <c r="M758" s="20"/>
    </row>
    <row r="759" spans="1:13" ht="27" customHeight="1" hidden="1">
      <c r="A759" s="70" t="s">
        <v>109</v>
      </c>
      <c r="B759" s="71"/>
      <c r="C759" s="72"/>
      <c r="D759" s="3">
        <v>977</v>
      </c>
      <c r="E759" s="2" t="s">
        <v>61</v>
      </c>
      <c r="F759" s="2" t="s">
        <v>451</v>
      </c>
      <c r="G759" s="2" t="s">
        <v>28</v>
      </c>
      <c r="H759" s="73">
        <f>SUM(H760)</f>
        <v>0</v>
      </c>
      <c r="I759" s="74"/>
      <c r="J759" s="75"/>
      <c r="K759" s="15"/>
      <c r="L759" s="15"/>
      <c r="M759" s="20"/>
    </row>
    <row r="760" spans="1:13" ht="40.5" customHeight="1" hidden="1">
      <c r="A760" s="70" t="s">
        <v>84</v>
      </c>
      <c r="B760" s="71"/>
      <c r="C760" s="72"/>
      <c r="D760" s="3">
        <v>977</v>
      </c>
      <c r="E760" s="2" t="s">
        <v>61</v>
      </c>
      <c r="F760" s="2" t="s">
        <v>449</v>
      </c>
      <c r="G760" s="2" t="s">
        <v>86</v>
      </c>
      <c r="H760" s="73">
        <v>0</v>
      </c>
      <c r="I760" s="74"/>
      <c r="J760" s="75"/>
      <c r="K760" s="15"/>
      <c r="L760" s="15"/>
      <c r="M760" s="20"/>
    </row>
    <row r="761" spans="1:13" ht="17.25" customHeight="1">
      <c r="A761" s="140" t="s">
        <v>569</v>
      </c>
      <c r="B761" s="141"/>
      <c r="C761" s="142"/>
      <c r="D761" s="3">
        <v>978</v>
      </c>
      <c r="E761" s="2" t="s">
        <v>25</v>
      </c>
      <c r="F761" s="2" t="s">
        <v>148</v>
      </c>
      <c r="G761" s="2" t="s">
        <v>28</v>
      </c>
      <c r="H761" s="82">
        <f>SUM(H762)</f>
        <v>5825000</v>
      </c>
      <c r="I761" s="83"/>
      <c r="J761" s="84"/>
      <c r="K761" s="19">
        <f aca="true" t="shared" si="27" ref="K761:L765">SUM(K762)</f>
        <v>5825000</v>
      </c>
      <c r="L761" s="19">
        <f t="shared" si="27"/>
        <v>5825000</v>
      </c>
      <c r="M761" s="40"/>
    </row>
    <row r="762" spans="1:12" ht="23.25" customHeight="1" hidden="1">
      <c r="A762" s="86" t="s">
        <v>10</v>
      </c>
      <c r="B762" s="87"/>
      <c r="C762" s="88"/>
      <c r="D762" s="3">
        <v>978</v>
      </c>
      <c r="E762" s="2" t="s">
        <v>25</v>
      </c>
      <c r="F762" s="2" t="s">
        <v>148</v>
      </c>
      <c r="G762" s="2" t="s">
        <v>28</v>
      </c>
      <c r="H762" s="112">
        <f>SUM(H763)</f>
        <v>5825000</v>
      </c>
      <c r="I762" s="113"/>
      <c r="J762" s="114"/>
      <c r="K762" s="15">
        <f t="shared" si="27"/>
        <v>5825000</v>
      </c>
      <c r="L762" s="15">
        <f t="shared" si="27"/>
        <v>5825000</v>
      </c>
    </row>
    <row r="763" spans="1:12" ht="24.75" customHeight="1">
      <c r="A763" s="70" t="s">
        <v>50</v>
      </c>
      <c r="B763" s="71"/>
      <c r="C763" s="72"/>
      <c r="D763" s="3">
        <v>978</v>
      </c>
      <c r="E763" s="2" t="s">
        <v>38</v>
      </c>
      <c r="F763" s="2" t="s">
        <v>148</v>
      </c>
      <c r="G763" s="2" t="s">
        <v>28</v>
      </c>
      <c r="H763" s="73">
        <f>SUM(H764)</f>
        <v>5825000</v>
      </c>
      <c r="I763" s="74"/>
      <c r="J763" s="75"/>
      <c r="K763" s="15">
        <f t="shared" si="27"/>
        <v>5825000</v>
      </c>
      <c r="L763" s="15">
        <f t="shared" si="27"/>
        <v>5825000</v>
      </c>
    </row>
    <row r="764" spans="1:12" ht="14.25" customHeight="1">
      <c r="A764" s="70" t="s">
        <v>82</v>
      </c>
      <c r="B764" s="71"/>
      <c r="C764" s="72"/>
      <c r="D764" s="3">
        <v>978</v>
      </c>
      <c r="E764" s="2" t="s">
        <v>38</v>
      </c>
      <c r="F764" s="2" t="s">
        <v>152</v>
      </c>
      <c r="G764" s="2" t="s">
        <v>28</v>
      </c>
      <c r="H764" s="73">
        <f>SUM(H765)</f>
        <v>5825000</v>
      </c>
      <c r="I764" s="74"/>
      <c r="J764" s="75"/>
      <c r="K764" s="15">
        <f t="shared" si="27"/>
        <v>5825000</v>
      </c>
      <c r="L764" s="15">
        <f t="shared" si="27"/>
        <v>5825000</v>
      </c>
    </row>
    <row r="765" spans="1:12" ht="12.75" customHeight="1">
      <c r="A765" s="70" t="s">
        <v>83</v>
      </c>
      <c r="B765" s="71"/>
      <c r="C765" s="72"/>
      <c r="D765" s="3">
        <v>978</v>
      </c>
      <c r="E765" s="2" t="s">
        <v>38</v>
      </c>
      <c r="F765" s="2" t="s">
        <v>153</v>
      </c>
      <c r="G765" s="2" t="s">
        <v>28</v>
      </c>
      <c r="H765" s="73">
        <f>SUM(H766)</f>
        <v>5825000</v>
      </c>
      <c r="I765" s="74"/>
      <c r="J765" s="75"/>
      <c r="K765" s="15">
        <f t="shared" si="27"/>
        <v>5825000</v>
      </c>
      <c r="L765" s="15">
        <f t="shared" si="27"/>
        <v>5825000</v>
      </c>
    </row>
    <row r="766" spans="1:12" ht="18" customHeight="1">
      <c r="A766" s="70" t="s">
        <v>158</v>
      </c>
      <c r="B766" s="71"/>
      <c r="C766" s="72"/>
      <c r="D766" s="3">
        <v>978</v>
      </c>
      <c r="E766" s="2" t="s">
        <v>38</v>
      </c>
      <c r="F766" s="2" t="s">
        <v>154</v>
      </c>
      <c r="G766" s="2" t="s">
        <v>28</v>
      </c>
      <c r="H766" s="73">
        <f>SUM(H767,H772,H775,)</f>
        <v>5825000</v>
      </c>
      <c r="I766" s="74"/>
      <c r="J766" s="75"/>
      <c r="K766" s="15">
        <f>SUM(K767+K772+K775)</f>
        <v>5825000</v>
      </c>
      <c r="L766" s="15">
        <f>SUM(L767+L772+L775)</f>
        <v>5825000</v>
      </c>
    </row>
    <row r="767" spans="1:12" ht="21" customHeight="1">
      <c r="A767" s="70" t="s">
        <v>679</v>
      </c>
      <c r="B767" s="71"/>
      <c r="C767" s="72"/>
      <c r="D767" s="3">
        <v>978</v>
      </c>
      <c r="E767" s="2" t="s">
        <v>38</v>
      </c>
      <c r="F767" s="2" t="s">
        <v>909</v>
      </c>
      <c r="G767" s="2" t="s">
        <v>28</v>
      </c>
      <c r="H767" s="73">
        <f>SUM(H768,H770)</f>
        <v>2205000</v>
      </c>
      <c r="I767" s="74"/>
      <c r="J767" s="75"/>
      <c r="K767" s="18">
        <f>SUM(K768+K770)</f>
        <v>2205000</v>
      </c>
      <c r="L767" s="18">
        <f>SUM(L768+L770)</f>
        <v>2205000</v>
      </c>
    </row>
    <row r="768" spans="1:12" ht="30" customHeight="1">
      <c r="A768" s="70" t="s">
        <v>84</v>
      </c>
      <c r="B768" s="71"/>
      <c r="C768" s="72"/>
      <c r="D768" s="3">
        <v>978</v>
      </c>
      <c r="E768" s="2" t="s">
        <v>38</v>
      </c>
      <c r="F768" s="2" t="s">
        <v>908</v>
      </c>
      <c r="G768" s="2" t="s">
        <v>86</v>
      </c>
      <c r="H768" s="73">
        <f>SUM(H769)</f>
        <v>2204880</v>
      </c>
      <c r="I768" s="74"/>
      <c r="J768" s="75"/>
      <c r="K768" s="18">
        <f>SUM(K769)</f>
        <v>2205000</v>
      </c>
      <c r="L768" s="18">
        <f>SUM(L769)</f>
        <v>2205000</v>
      </c>
    </row>
    <row r="769" spans="1:12" ht="15" customHeight="1">
      <c r="A769" s="93" t="s">
        <v>88</v>
      </c>
      <c r="B769" s="94"/>
      <c r="C769" s="95"/>
      <c r="D769" s="3">
        <v>978</v>
      </c>
      <c r="E769" s="2" t="s">
        <v>38</v>
      </c>
      <c r="F769" s="2" t="s">
        <v>908</v>
      </c>
      <c r="G769" s="2" t="s">
        <v>87</v>
      </c>
      <c r="H769" s="73">
        <v>2204880</v>
      </c>
      <c r="I769" s="74"/>
      <c r="J769" s="75"/>
      <c r="K769" s="15">
        <v>2205000</v>
      </c>
      <c r="L769" s="15">
        <v>2205000</v>
      </c>
    </row>
    <row r="770" spans="1:12" ht="15.75" customHeight="1">
      <c r="A770" s="70" t="s">
        <v>101</v>
      </c>
      <c r="B770" s="71"/>
      <c r="C770" s="72"/>
      <c r="D770" s="3">
        <v>978</v>
      </c>
      <c r="E770" s="2" t="s">
        <v>38</v>
      </c>
      <c r="F770" s="2" t="s">
        <v>908</v>
      </c>
      <c r="G770" s="2" t="s">
        <v>103</v>
      </c>
      <c r="H770" s="73">
        <f>SUM(H771)</f>
        <v>120</v>
      </c>
      <c r="I770" s="74"/>
      <c r="J770" s="75"/>
      <c r="K770" s="18">
        <f>SUM(K771)</f>
        <v>0</v>
      </c>
      <c r="L770" s="18">
        <f>SUM(L771)</f>
        <v>0</v>
      </c>
    </row>
    <row r="771" spans="1:12" ht="15.75" customHeight="1">
      <c r="A771" s="70" t="s">
        <v>102</v>
      </c>
      <c r="B771" s="71"/>
      <c r="C771" s="72"/>
      <c r="D771" s="3">
        <v>978</v>
      </c>
      <c r="E771" s="2" t="s">
        <v>38</v>
      </c>
      <c r="F771" s="2" t="s">
        <v>908</v>
      </c>
      <c r="G771" s="2" t="s">
        <v>104</v>
      </c>
      <c r="H771" s="73">
        <v>120</v>
      </c>
      <c r="I771" s="74"/>
      <c r="J771" s="75"/>
      <c r="K771" s="15">
        <v>0</v>
      </c>
      <c r="L771" s="15">
        <v>0</v>
      </c>
    </row>
    <row r="772" spans="1:12" ht="15.75" customHeight="1">
      <c r="A772" s="70" t="s">
        <v>17</v>
      </c>
      <c r="B772" s="71"/>
      <c r="C772" s="72"/>
      <c r="D772" s="3">
        <v>978</v>
      </c>
      <c r="E772" s="2" t="s">
        <v>38</v>
      </c>
      <c r="F772" s="2" t="s">
        <v>173</v>
      </c>
      <c r="G772" s="2" t="s">
        <v>28</v>
      </c>
      <c r="H772" s="73">
        <f>SUM(H774)</f>
        <v>3420000</v>
      </c>
      <c r="I772" s="74"/>
      <c r="J772" s="75"/>
      <c r="K772" s="18">
        <f>SUM(K773)</f>
        <v>3420000</v>
      </c>
      <c r="L772" s="18">
        <f>SUM(L773)</f>
        <v>3420000</v>
      </c>
    </row>
    <row r="773" spans="1:12" ht="33" customHeight="1">
      <c r="A773" s="70" t="s">
        <v>84</v>
      </c>
      <c r="B773" s="71"/>
      <c r="C773" s="72"/>
      <c r="D773" s="3">
        <v>978</v>
      </c>
      <c r="E773" s="2" t="s">
        <v>38</v>
      </c>
      <c r="F773" s="2" t="s">
        <v>174</v>
      </c>
      <c r="G773" s="2" t="s">
        <v>86</v>
      </c>
      <c r="H773" s="73">
        <f>SUM(H774)</f>
        <v>3420000</v>
      </c>
      <c r="I773" s="74"/>
      <c r="J773" s="75"/>
      <c r="K773" s="18">
        <f>SUM(K774)</f>
        <v>3420000</v>
      </c>
      <c r="L773" s="18">
        <f>SUM(L774)</f>
        <v>3420000</v>
      </c>
    </row>
    <row r="774" spans="1:15" ht="13.5" customHeight="1">
      <c r="A774" s="93" t="s">
        <v>88</v>
      </c>
      <c r="B774" s="94"/>
      <c r="C774" s="95"/>
      <c r="D774" s="3">
        <v>978</v>
      </c>
      <c r="E774" s="2" t="s">
        <v>38</v>
      </c>
      <c r="F774" s="2" t="s">
        <v>174</v>
      </c>
      <c r="G774" s="2" t="s">
        <v>87</v>
      </c>
      <c r="H774" s="73">
        <v>3420000</v>
      </c>
      <c r="I774" s="74"/>
      <c r="J774" s="75"/>
      <c r="K774" s="15">
        <v>3420000</v>
      </c>
      <c r="L774" s="15">
        <v>3420000</v>
      </c>
      <c r="M774" s="36"/>
      <c r="N774" s="36"/>
      <c r="O774" s="36"/>
    </row>
    <row r="775" spans="1:12" ht="16.5" customHeight="1">
      <c r="A775" s="70" t="s">
        <v>18</v>
      </c>
      <c r="B775" s="71"/>
      <c r="C775" s="72"/>
      <c r="D775" s="3">
        <v>978</v>
      </c>
      <c r="E775" s="2" t="s">
        <v>38</v>
      </c>
      <c r="F775" s="2" t="s">
        <v>175</v>
      </c>
      <c r="G775" s="2" t="s">
        <v>28</v>
      </c>
      <c r="H775" s="73">
        <f>SUM(H776)</f>
        <v>200000</v>
      </c>
      <c r="I775" s="74"/>
      <c r="J775" s="75"/>
      <c r="K775" s="18">
        <f>SUM(K776)</f>
        <v>200000</v>
      </c>
      <c r="L775" s="18">
        <f>SUM(L776)</f>
        <v>200000</v>
      </c>
    </row>
    <row r="776" spans="1:15" ht="13.5" customHeight="1">
      <c r="A776" s="93" t="s">
        <v>92</v>
      </c>
      <c r="B776" s="94"/>
      <c r="C776" s="95"/>
      <c r="D776" s="3">
        <v>978</v>
      </c>
      <c r="E776" s="2" t="s">
        <v>38</v>
      </c>
      <c r="F776" s="2" t="s">
        <v>176</v>
      </c>
      <c r="G776" s="2" t="s">
        <v>94</v>
      </c>
      <c r="H776" s="73">
        <v>200000</v>
      </c>
      <c r="I776" s="74"/>
      <c r="J776" s="75"/>
      <c r="K776" s="15">
        <v>200000</v>
      </c>
      <c r="L776" s="15">
        <v>200000</v>
      </c>
      <c r="M776" s="36"/>
      <c r="N776" s="36"/>
      <c r="O776" s="36"/>
    </row>
    <row r="777" spans="1:12" ht="13.5" customHeight="1" hidden="1">
      <c r="A777" s="140" t="s">
        <v>569</v>
      </c>
      <c r="B777" s="141"/>
      <c r="C777" s="142"/>
      <c r="D777" s="3">
        <v>978</v>
      </c>
      <c r="E777" s="2" t="s">
        <v>25</v>
      </c>
      <c r="F777" s="2" t="s">
        <v>148</v>
      </c>
      <c r="G777" s="2" t="s">
        <v>28</v>
      </c>
      <c r="H777" s="82">
        <f>SUM(H778)</f>
        <v>0</v>
      </c>
      <c r="I777" s="83"/>
      <c r="J777" s="84"/>
      <c r="K777" s="19">
        <f aca="true" t="shared" si="28" ref="K777:L781">SUM(K778)</f>
        <v>0</v>
      </c>
      <c r="L777" s="19">
        <f t="shared" si="28"/>
        <v>0</v>
      </c>
    </row>
    <row r="778" spans="1:12" ht="13.5" customHeight="1" hidden="1">
      <c r="A778" s="86" t="s">
        <v>570</v>
      </c>
      <c r="B778" s="87"/>
      <c r="C778" s="88"/>
      <c r="D778" s="3">
        <v>978</v>
      </c>
      <c r="E778" s="2" t="s">
        <v>25</v>
      </c>
      <c r="F778" s="2" t="s">
        <v>148</v>
      </c>
      <c r="G778" s="2" t="s">
        <v>28</v>
      </c>
      <c r="H778" s="112">
        <f>SUM(H779)</f>
        <v>0</v>
      </c>
      <c r="I778" s="113"/>
      <c r="J778" s="114"/>
      <c r="K778" s="15">
        <f t="shared" si="28"/>
        <v>0</v>
      </c>
      <c r="L778" s="15">
        <f t="shared" si="28"/>
        <v>0</v>
      </c>
    </row>
    <row r="779" spans="1:12" ht="26.25" customHeight="1" hidden="1">
      <c r="A779" s="70" t="s">
        <v>50</v>
      </c>
      <c r="B779" s="71"/>
      <c r="C779" s="72"/>
      <c r="D779" s="3">
        <v>978</v>
      </c>
      <c r="E779" s="2" t="s">
        <v>38</v>
      </c>
      <c r="F779" s="2" t="s">
        <v>148</v>
      </c>
      <c r="G779" s="2" t="s">
        <v>28</v>
      </c>
      <c r="H779" s="73">
        <f>SUM(H780)</f>
        <v>0</v>
      </c>
      <c r="I779" s="74"/>
      <c r="J779" s="75"/>
      <c r="K779" s="15">
        <f t="shared" si="28"/>
        <v>0</v>
      </c>
      <c r="L779" s="15">
        <f t="shared" si="28"/>
        <v>0</v>
      </c>
    </row>
    <row r="780" spans="1:12" ht="13.5" customHeight="1" hidden="1">
      <c r="A780" s="70" t="s">
        <v>82</v>
      </c>
      <c r="B780" s="71"/>
      <c r="C780" s="72"/>
      <c r="D780" s="3">
        <v>978</v>
      </c>
      <c r="E780" s="2" t="s">
        <v>38</v>
      </c>
      <c r="F780" s="2" t="s">
        <v>152</v>
      </c>
      <c r="G780" s="2" t="s">
        <v>28</v>
      </c>
      <c r="H780" s="73">
        <f>SUM(H781)</f>
        <v>0</v>
      </c>
      <c r="I780" s="74"/>
      <c r="J780" s="75"/>
      <c r="K780" s="15">
        <f t="shared" si="28"/>
        <v>0</v>
      </c>
      <c r="L780" s="15">
        <f t="shared" si="28"/>
        <v>0</v>
      </c>
    </row>
    <row r="781" spans="1:12" ht="13.5" customHeight="1" hidden="1">
      <c r="A781" s="70" t="s">
        <v>83</v>
      </c>
      <c r="B781" s="71"/>
      <c r="C781" s="72"/>
      <c r="D781" s="3">
        <v>978</v>
      </c>
      <c r="E781" s="2" t="s">
        <v>38</v>
      </c>
      <c r="F781" s="2" t="s">
        <v>153</v>
      </c>
      <c r="G781" s="2" t="s">
        <v>28</v>
      </c>
      <c r="H781" s="73">
        <f>SUM(H782)</f>
        <v>0</v>
      </c>
      <c r="I781" s="74"/>
      <c r="J781" s="75"/>
      <c r="K781" s="15">
        <f t="shared" si="28"/>
        <v>0</v>
      </c>
      <c r="L781" s="15">
        <f t="shared" si="28"/>
        <v>0</v>
      </c>
    </row>
    <row r="782" spans="1:12" ht="13.5" customHeight="1" hidden="1">
      <c r="A782" s="70" t="s">
        <v>158</v>
      </c>
      <c r="B782" s="71"/>
      <c r="C782" s="72"/>
      <c r="D782" s="3">
        <v>978</v>
      </c>
      <c r="E782" s="2" t="s">
        <v>38</v>
      </c>
      <c r="F782" s="2" t="s">
        <v>154</v>
      </c>
      <c r="G782" s="2" t="s">
        <v>28</v>
      </c>
      <c r="H782" s="73">
        <f>SUM(H783+H786+H789)</f>
        <v>0</v>
      </c>
      <c r="I782" s="74"/>
      <c r="J782" s="75"/>
      <c r="K782" s="15">
        <f>SUM(K786+K789)</f>
        <v>0</v>
      </c>
      <c r="L782" s="15">
        <f>SUM(L786+L789)</f>
        <v>0</v>
      </c>
    </row>
    <row r="783" spans="1:12" ht="13.5" customHeight="1" hidden="1">
      <c r="A783" s="70" t="s">
        <v>593</v>
      </c>
      <c r="B783" s="71"/>
      <c r="C783" s="72"/>
      <c r="D783" s="3">
        <v>978</v>
      </c>
      <c r="E783" s="2" t="s">
        <v>38</v>
      </c>
      <c r="F783" s="2" t="s">
        <v>155</v>
      </c>
      <c r="G783" s="2" t="s">
        <v>28</v>
      </c>
      <c r="H783" s="73">
        <f>SUM(H784)</f>
        <v>0</v>
      </c>
      <c r="I783" s="74"/>
      <c r="J783" s="75"/>
      <c r="K783" s="15"/>
      <c r="L783" s="15"/>
    </row>
    <row r="784" spans="1:12" ht="33" customHeight="1" hidden="1">
      <c r="A784" s="70" t="s">
        <v>84</v>
      </c>
      <c r="B784" s="71"/>
      <c r="C784" s="72"/>
      <c r="D784" s="3">
        <v>978</v>
      </c>
      <c r="E784" s="2" t="s">
        <v>38</v>
      </c>
      <c r="F784" s="2" t="s">
        <v>156</v>
      </c>
      <c r="G784" s="2" t="s">
        <v>86</v>
      </c>
      <c r="H784" s="73">
        <f>SUM(H785)</f>
        <v>0</v>
      </c>
      <c r="I784" s="74"/>
      <c r="J784" s="75"/>
      <c r="K784" s="15"/>
      <c r="L784" s="15"/>
    </row>
    <row r="785" spans="1:12" ht="13.5" customHeight="1" hidden="1">
      <c r="A785" s="93" t="s">
        <v>88</v>
      </c>
      <c r="B785" s="94"/>
      <c r="C785" s="95"/>
      <c r="D785" s="3">
        <v>978</v>
      </c>
      <c r="E785" s="2" t="s">
        <v>38</v>
      </c>
      <c r="F785" s="2" t="s">
        <v>156</v>
      </c>
      <c r="G785" s="2" t="s">
        <v>87</v>
      </c>
      <c r="H785" s="73"/>
      <c r="I785" s="74"/>
      <c r="J785" s="75"/>
      <c r="K785" s="15"/>
      <c r="L785" s="15"/>
    </row>
    <row r="786" spans="1:12" ht="13.5" customHeight="1" hidden="1">
      <c r="A786" s="70" t="s">
        <v>17</v>
      </c>
      <c r="B786" s="71"/>
      <c r="C786" s="72"/>
      <c r="D786" s="3">
        <v>978</v>
      </c>
      <c r="E786" s="2" t="s">
        <v>38</v>
      </c>
      <c r="F786" s="2" t="s">
        <v>173</v>
      </c>
      <c r="G786" s="2" t="s">
        <v>28</v>
      </c>
      <c r="H786" s="73">
        <f>SUM(H788)</f>
        <v>0</v>
      </c>
      <c r="I786" s="74"/>
      <c r="J786" s="75"/>
      <c r="K786" s="15">
        <f>SUM(K787)</f>
        <v>0</v>
      </c>
      <c r="L786" s="15">
        <f>SUM(L787)</f>
        <v>0</v>
      </c>
    </row>
    <row r="787" spans="1:16" ht="36" customHeight="1" hidden="1">
      <c r="A787" s="70" t="s">
        <v>84</v>
      </c>
      <c r="B787" s="71"/>
      <c r="C787" s="72"/>
      <c r="D787" s="3">
        <v>978</v>
      </c>
      <c r="E787" s="2" t="s">
        <v>38</v>
      </c>
      <c r="F787" s="2" t="s">
        <v>174</v>
      </c>
      <c r="G787" s="2" t="s">
        <v>86</v>
      </c>
      <c r="H787" s="73">
        <f>SUM(H788)</f>
        <v>0</v>
      </c>
      <c r="I787" s="74"/>
      <c r="J787" s="75"/>
      <c r="K787" s="15">
        <f>SUM(K788)</f>
        <v>0</v>
      </c>
      <c r="L787" s="15">
        <f>SUM(L788)</f>
        <v>0</v>
      </c>
      <c r="M787" s="20"/>
      <c r="N787" s="20"/>
      <c r="O787" s="20"/>
      <c r="P787" s="20"/>
    </row>
    <row r="788" spans="1:16" ht="13.5" customHeight="1" hidden="1">
      <c r="A788" s="93" t="s">
        <v>88</v>
      </c>
      <c r="B788" s="94"/>
      <c r="C788" s="95"/>
      <c r="D788" s="3">
        <v>978</v>
      </c>
      <c r="E788" s="2" t="s">
        <v>38</v>
      </c>
      <c r="F788" s="2" t="s">
        <v>174</v>
      </c>
      <c r="G788" s="2" t="s">
        <v>87</v>
      </c>
      <c r="H788" s="73"/>
      <c r="I788" s="74"/>
      <c r="J788" s="75"/>
      <c r="K788" s="15"/>
      <c r="L788" s="15"/>
      <c r="M788" s="20"/>
      <c r="N788" s="20"/>
      <c r="O788" s="20"/>
      <c r="P788" s="20"/>
    </row>
    <row r="789" spans="1:16" ht="13.5" customHeight="1" hidden="1">
      <c r="A789" s="70" t="s">
        <v>18</v>
      </c>
      <c r="B789" s="71"/>
      <c r="C789" s="72"/>
      <c r="D789" s="3">
        <v>978</v>
      </c>
      <c r="E789" s="2" t="s">
        <v>38</v>
      </c>
      <c r="F789" s="2" t="s">
        <v>175</v>
      </c>
      <c r="G789" s="2" t="s">
        <v>28</v>
      </c>
      <c r="H789" s="73">
        <f>SUM(H790)</f>
        <v>0</v>
      </c>
      <c r="I789" s="74"/>
      <c r="J789" s="75"/>
      <c r="K789" s="18">
        <f>SUM(K790)</f>
        <v>0</v>
      </c>
      <c r="L789" s="18">
        <f>SUM(L790)</f>
        <v>0</v>
      </c>
      <c r="M789" s="20"/>
      <c r="N789" s="20"/>
      <c r="O789" s="20"/>
      <c r="P789" s="20"/>
    </row>
    <row r="790" spans="1:16" ht="13.5" customHeight="1" hidden="1">
      <c r="A790" s="93" t="s">
        <v>88</v>
      </c>
      <c r="B790" s="94"/>
      <c r="C790" s="95"/>
      <c r="D790" s="3">
        <v>978</v>
      </c>
      <c r="E790" s="2" t="s">
        <v>38</v>
      </c>
      <c r="F790" s="2" t="s">
        <v>176</v>
      </c>
      <c r="G790" s="2" t="s">
        <v>87</v>
      </c>
      <c r="H790" s="73"/>
      <c r="I790" s="74"/>
      <c r="J790" s="75"/>
      <c r="K790" s="15"/>
      <c r="L790" s="15"/>
      <c r="M790" s="20"/>
      <c r="N790" s="20"/>
      <c r="O790" s="20"/>
      <c r="P790" s="20"/>
    </row>
    <row r="791" spans="1:12" ht="32.25" customHeight="1">
      <c r="A791" s="140" t="s">
        <v>581</v>
      </c>
      <c r="B791" s="141"/>
      <c r="C791" s="142"/>
      <c r="D791" s="3">
        <v>979</v>
      </c>
      <c r="E791" s="2" t="s">
        <v>25</v>
      </c>
      <c r="F791" s="2" t="s">
        <v>148</v>
      </c>
      <c r="G791" s="2" t="s">
        <v>28</v>
      </c>
      <c r="H791" s="82">
        <f>SUM(H792+H803)</f>
        <v>5812000</v>
      </c>
      <c r="I791" s="83"/>
      <c r="J791" s="84"/>
      <c r="K791" s="19">
        <f>SUM(K793)</f>
        <v>5812000</v>
      </c>
      <c r="L791" s="19">
        <f>SUM(L793)</f>
        <v>5812000</v>
      </c>
    </row>
    <row r="792" spans="1:12" ht="17.25" customHeight="1">
      <c r="A792" s="86" t="s">
        <v>582</v>
      </c>
      <c r="B792" s="87"/>
      <c r="C792" s="88"/>
      <c r="D792" s="3">
        <v>979</v>
      </c>
      <c r="E792" s="2" t="s">
        <v>25</v>
      </c>
      <c r="F792" s="2" t="s">
        <v>148</v>
      </c>
      <c r="G792" s="2" t="s">
        <v>28</v>
      </c>
      <c r="H792" s="73">
        <f aca="true" t="shared" si="29" ref="H792:H797">SUM(H793)</f>
        <v>2735000</v>
      </c>
      <c r="I792" s="74"/>
      <c r="J792" s="75"/>
      <c r="K792" s="15">
        <f>SUM(K793)</f>
        <v>5812000</v>
      </c>
      <c r="L792" s="17">
        <f>SUM(L793)</f>
        <v>5812000</v>
      </c>
    </row>
    <row r="793" spans="1:12" ht="13.5" customHeight="1">
      <c r="A793" s="86" t="s">
        <v>5</v>
      </c>
      <c r="B793" s="87"/>
      <c r="C793" s="88"/>
      <c r="D793" s="3">
        <v>979</v>
      </c>
      <c r="E793" s="2" t="s">
        <v>26</v>
      </c>
      <c r="F793" s="2" t="s">
        <v>148</v>
      </c>
      <c r="G793" s="2" t="s">
        <v>28</v>
      </c>
      <c r="H793" s="73">
        <f t="shared" si="29"/>
        <v>2735000</v>
      </c>
      <c r="I793" s="74"/>
      <c r="J793" s="75"/>
      <c r="K793" s="15">
        <f aca="true" t="shared" si="30" ref="K793:L797">SUM(K794)</f>
        <v>5812000</v>
      </c>
      <c r="L793" s="15">
        <f t="shared" si="30"/>
        <v>5812000</v>
      </c>
    </row>
    <row r="794" spans="1:12" ht="27" customHeight="1">
      <c r="A794" s="70" t="s">
        <v>51</v>
      </c>
      <c r="B794" s="71"/>
      <c r="C794" s="72"/>
      <c r="D794" s="3">
        <v>979</v>
      </c>
      <c r="E794" s="2" t="s">
        <v>39</v>
      </c>
      <c r="F794" s="2" t="s">
        <v>148</v>
      </c>
      <c r="G794" s="2" t="s">
        <v>28</v>
      </c>
      <c r="H794" s="73">
        <f t="shared" si="29"/>
        <v>2735000</v>
      </c>
      <c r="I794" s="74"/>
      <c r="J794" s="75"/>
      <c r="K794" s="15">
        <f t="shared" si="30"/>
        <v>5812000</v>
      </c>
      <c r="L794" s="15">
        <f t="shared" si="30"/>
        <v>5812000</v>
      </c>
    </row>
    <row r="795" spans="1:12" ht="13.5" customHeight="1">
      <c r="A795" s="70" t="s">
        <v>82</v>
      </c>
      <c r="B795" s="71"/>
      <c r="C795" s="72"/>
      <c r="D795" s="3">
        <v>979</v>
      </c>
      <c r="E795" s="2" t="s">
        <v>39</v>
      </c>
      <c r="F795" s="2" t="s">
        <v>152</v>
      </c>
      <c r="G795" s="2" t="s">
        <v>28</v>
      </c>
      <c r="H795" s="73">
        <f t="shared" si="29"/>
        <v>2735000</v>
      </c>
      <c r="I795" s="74"/>
      <c r="J795" s="75"/>
      <c r="K795" s="15">
        <f t="shared" si="30"/>
        <v>5812000</v>
      </c>
      <c r="L795" s="15">
        <f t="shared" si="30"/>
        <v>5812000</v>
      </c>
    </row>
    <row r="796" spans="1:12" ht="15" customHeight="1">
      <c r="A796" s="70" t="s">
        <v>83</v>
      </c>
      <c r="B796" s="71"/>
      <c r="C796" s="72"/>
      <c r="D796" s="3">
        <v>979</v>
      </c>
      <c r="E796" s="2" t="s">
        <v>39</v>
      </c>
      <c r="F796" s="2" t="s">
        <v>153</v>
      </c>
      <c r="G796" s="2" t="s">
        <v>28</v>
      </c>
      <c r="H796" s="73">
        <f t="shared" si="29"/>
        <v>2735000</v>
      </c>
      <c r="I796" s="74"/>
      <c r="J796" s="75"/>
      <c r="K796" s="15">
        <f t="shared" si="30"/>
        <v>5812000</v>
      </c>
      <c r="L796" s="15">
        <f t="shared" si="30"/>
        <v>5812000</v>
      </c>
    </row>
    <row r="797" spans="1:12" ht="18" customHeight="1">
      <c r="A797" s="70" t="s">
        <v>158</v>
      </c>
      <c r="B797" s="71"/>
      <c r="C797" s="72"/>
      <c r="D797" s="3">
        <v>979</v>
      </c>
      <c r="E797" s="2" t="s">
        <v>39</v>
      </c>
      <c r="F797" s="2" t="s">
        <v>154</v>
      </c>
      <c r="G797" s="2" t="s">
        <v>28</v>
      </c>
      <c r="H797" s="73">
        <f t="shared" si="29"/>
        <v>2735000</v>
      </c>
      <c r="I797" s="74"/>
      <c r="J797" s="75"/>
      <c r="K797" s="15">
        <f t="shared" si="30"/>
        <v>5812000</v>
      </c>
      <c r="L797" s="15">
        <f t="shared" si="30"/>
        <v>5812000</v>
      </c>
    </row>
    <row r="798" spans="1:12" ht="24.75" customHeight="1">
      <c r="A798" s="70" t="s">
        <v>679</v>
      </c>
      <c r="B798" s="71"/>
      <c r="C798" s="72"/>
      <c r="D798" s="3">
        <v>979</v>
      </c>
      <c r="E798" s="2" t="s">
        <v>39</v>
      </c>
      <c r="F798" s="2" t="s">
        <v>154</v>
      </c>
      <c r="G798" s="2" t="s">
        <v>28</v>
      </c>
      <c r="H798" s="73">
        <f>SUM(H799+H802)</f>
        <v>2735000</v>
      </c>
      <c r="I798" s="74"/>
      <c r="J798" s="75"/>
      <c r="K798" s="15">
        <f>SUM(K799+K801+K803)</f>
        <v>5812000</v>
      </c>
      <c r="L798" s="15">
        <f>SUM(L799+L801+L803)</f>
        <v>5812000</v>
      </c>
    </row>
    <row r="799" spans="1:12" ht="33" customHeight="1">
      <c r="A799" s="70" t="s">
        <v>84</v>
      </c>
      <c r="B799" s="71"/>
      <c r="C799" s="72"/>
      <c r="D799" s="3">
        <v>979</v>
      </c>
      <c r="E799" s="2" t="s">
        <v>39</v>
      </c>
      <c r="F799" s="2" t="s">
        <v>908</v>
      </c>
      <c r="G799" s="2" t="s">
        <v>86</v>
      </c>
      <c r="H799" s="73">
        <f>SUM(H800)</f>
        <v>2734880</v>
      </c>
      <c r="I799" s="74"/>
      <c r="J799" s="75"/>
      <c r="K799" s="15">
        <f>SUM(K800)</f>
        <v>2735000</v>
      </c>
      <c r="L799" s="15">
        <f>SUM(L800)</f>
        <v>2735000</v>
      </c>
    </row>
    <row r="800" spans="1:12" ht="13.5" customHeight="1">
      <c r="A800" s="93" t="s">
        <v>88</v>
      </c>
      <c r="B800" s="94"/>
      <c r="C800" s="95"/>
      <c r="D800" s="3">
        <v>979</v>
      </c>
      <c r="E800" s="2" t="s">
        <v>39</v>
      </c>
      <c r="F800" s="2" t="s">
        <v>908</v>
      </c>
      <c r="G800" s="2" t="s">
        <v>87</v>
      </c>
      <c r="H800" s="73">
        <v>2734880</v>
      </c>
      <c r="I800" s="74"/>
      <c r="J800" s="75"/>
      <c r="K800" s="15">
        <v>2735000</v>
      </c>
      <c r="L800" s="15">
        <v>2735000</v>
      </c>
    </row>
    <row r="801" spans="1:12" ht="15.75" customHeight="1" hidden="1">
      <c r="A801" s="70" t="s">
        <v>101</v>
      </c>
      <c r="B801" s="71"/>
      <c r="C801" s="72"/>
      <c r="D801" s="3">
        <v>979</v>
      </c>
      <c r="E801" s="2" t="s">
        <v>39</v>
      </c>
      <c r="F801" s="2" t="s">
        <v>156</v>
      </c>
      <c r="G801" s="2" t="s">
        <v>103</v>
      </c>
      <c r="H801" s="73">
        <f>SUM(H802)</f>
        <v>120</v>
      </c>
      <c r="I801" s="74"/>
      <c r="J801" s="75"/>
      <c r="K801" s="15">
        <f>SUM(K802)</f>
        <v>0</v>
      </c>
      <c r="L801" s="15">
        <f>SUM(L802)</f>
        <v>0</v>
      </c>
    </row>
    <row r="802" spans="1:13" ht="19.5" customHeight="1">
      <c r="A802" s="70" t="s">
        <v>102</v>
      </c>
      <c r="B802" s="71"/>
      <c r="C802" s="72"/>
      <c r="D802" s="3">
        <v>979</v>
      </c>
      <c r="E802" s="2" t="s">
        <v>39</v>
      </c>
      <c r="F802" s="2" t="s">
        <v>908</v>
      </c>
      <c r="G802" s="2" t="s">
        <v>104</v>
      </c>
      <c r="H802" s="73">
        <v>120</v>
      </c>
      <c r="I802" s="74"/>
      <c r="J802" s="75"/>
      <c r="K802" s="15">
        <v>0</v>
      </c>
      <c r="L802" s="15">
        <v>0</v>
      </c>
      <c r="M802">
        <v>200</v>
      </c>
    </row>
    <row r="803" spans="1:12" ht="15.75" customHeight="1">
      <c r="A803" s="70" t="s">
        <v>127</v>
      </c>
      <c r="B803" s="71"/>
      <c r="C803" s="72"/>
      <c r="D803" s="3">
        <v>979</v>
      </c>
      <c r="E803" s="2" t="s">
        <v>39</v>
      </c>
      <c r="F803" s="2" t="s">
        <v>177</v>
      </c>
      <c r="G803" s="2" t="s">
        <v>28</v>
      </c>
      <c r="H803" s="73">
        <f>SUM(H804)</f>
        <v>3077000</v>
      </c>
      <c r="I803" s="74"/>
      <c r="J803" s="75"/>
      <c r="K803" s="15">
        <f>SUM(K804)</f>
        <v>3077000</v>
      </c>
      <c r="L803" s="15">
        <f>SUM(L804)</f>
        <v>3077000</v>
      </c>
    </row>
    <row r="804" spans="1:12" ht="15" customHeight="1">
      <c r="A804" s="93" t="s">
        <v>88</v>
      </c>
      <c r="B804" s="94"/>
      <c r="C804" s="95"/>
      <c r="D804" s="3">
        <v>979</v>
      </c>
      <c r="E804" s="2" t="s">
        <v>39</v>
      </c>
      <c r="F804" s="2" t="s">
        <v>177</v>
      </c>
      <c r="G804" s="2" t="s">
        <v>87</v>
      </c>
      <c r="H804" s="73">
        <v>3077000</v>
      </c>
      <c r="I804" s="74"/>
      <c r="J804" s="75"/>
      <c r="K804" s="15">
        <v>3077000</v>
      </c>
      <c r="L804" s="15">
        <v>3077000</v>
      </c>
    </row>
    <row r="805" spans="1:12" ht="29.25" customHeight="1" hidden="1">
      <c r="A805" s="140" t="s">
        <v>581</v>
      </c>
      <c r="B805" s="141"/>
      <c r="C805" s="142"/>
      <c r="D805" s="3">
        <v>979</v>
      </c>
      <c r="E805" s="2" t="s">
        <v>25</v>
      </c>
      <c r="F805" s="2" t="s">
        <v>148</v>
      </c>
      <c r="G805" s="2" t="s">
        <v>28</v>
      </c>
      <c r="H805" s="82">
        <f aca="true" t="shared" si="31" ref="H805:H810">SUM(H806)</f>
        <v>0</v>
      </c>
      <c r="I805" s="83"/>
      <c r="J805" s="84"/>
      <c r="K805" s="15"/>
      <c r="L805" s="41"/>
    </row>
    <row r="806" spans="1:12" ht="12" customHeight="1" hidden="1">
      <c r="A806" s="86" t="s">
        <v>582</v>
      </c>
      <c r="B806" s="87"/>
      <c r="C806" s="88"/>
      <c r="D806" s="3">
        <v>979</v>
      </c>
      <c r="E806" s="2" t="s">
        <v>25</v>
      </c>
      <c r="F806" s="2" t="s">
        <v>148</v>
      </c>
      <c r="G806" s="2" t="s">
        <v>28</v>
      </c>
      <c r="H806" s="73">
        <f t="shared" si="31"/>
        <v>0</v>
      </c>
      <c r="I806" s="74"/>
      <c r="J806" s="75"/>
      <c r="K806" s="15"/>
      <c r="L806" s="15"/>
    </row>
    <row r="807" spans="1:12" ht="12" customHeight="1" hidden="1">
      <c r="A807" s="86" t="s">
        <v>5</v>
      </c>
      <c r="B807" s="87"/>
      <c r="C807" s="88"/>
      <c r="D807" s="3">
        <v>979</v>
      </c>
      <c r="E807" s="2" t="s">
        <v>26</v>
      </c>
      <c r="F807" s="2" t="s">
        <v>148</v>
      </c>
      <c r="G807" s="2" t="s">
        <v>28</v>
      </c>
      <c r="H807" s="73">
        <f t="shared" si="31"/>
        <v>0</v>
      </c>
      <c r="I807" s="74"/>
      <c r="J807" s="75"/>
      <c r="K807" s="15"/>
      <c r="L807" s="15"/>
    </row>
    <row r="808" spans="1:12" ht="27" customHeight="1" hidden="1">
      <c r="A808" s="70" t="s">
        <v>51</v>
      </c>
      <c r="B808" s="71"/>
      <c r="C808" s="72"/>
      <c r="D808" s="3">
        <v>979</v>
      </c>
      <c r="E808" s="2" t="s">
        <v>39</v>
      </c>
      <c r="F808" s="2" t="s">
        <v>148</v>
      </c>
      <c r="G808" s="2" t="s">
        <v>28</v>
      </c>
      <c r="H808" s="73">
        <f t="shared" si="31"/>
        <v>0</v>
      </c>
      <c r="I808" s="74"/>
      <c r="J808" s="75"/>
      <c r="K808" s="15"/>
      <c r="L808" s="15"/>
    </row>
    <row r="809" spans="1:12" ht="12" customHeight="1" hidden="1">
      <c r="A809" s="70" t="s">
        <v>82</v>
      </c>
      <c r="B809" s="71"/>
      <c r="C809" s="72"/>
      <c r="D809" s="3">
        <v>979</v>
      </c>
      <c r="E809" s="2" t="s">
        <v>39</v>
      </c>
      <c r="F809" s="2" t="s">
        <v>152</v>
      </c>
      <c r="G809" s="2" t="s">
        <v>28</v>
      </c>
      <c r="H809" s="73">
        <f t="shared" si="31"/>
        <v>0</v>
      </c>
      <c r="I809" s="74"/>
      <c r="J809" s="75"/>
      <c r="K809" s="15"/>
      <c r="L809" s="15"/>
    </row>
    <row r="810" spans="1:12" ht="12" customHeight="1" hidden="1">
      <c r="A810" s="70" t="s">
        <v>83</v>
      </c>
      <c r="B810" s="71"/>
      <c r="C810" s="72"/>
      <c r="D810" s="3">
        <v>979</v>
      </c>
      <c r="E810" s="2" t="s">
        <v>39</v>
      </c>
      <c r="F810" s="2" t="s">
        <v>153</v>
      </c>
      <c r="G810" s="2" t="s">
        <v>28</v>
      </c>
      <c r="H810" s="73">
        <f t="shared" si="31"/>
        <v>0</v>
      </c>
      <c r="I810" s="74"/>
      <c r="J810" s="75"/>
      <c r="K810" s="15"/>
      <c r="L810" s="15"/>
    </row>
    <row r="811" spans="1:12" ht="14.25" customHeight="1" hidden="1">
      <c r="A811" s="70" t="s">
        <v>158</v>
      </c>
      <c r="B811" s="71"/>
      <c r="C811" s="72"/>
      <c r="D811" s="3">
        <v>979</v>
      </c>
      <c r="E811" s="2" t="s">
        <v>39</v>
      </c>
      <c r="F811" s="2" t="s">
        <v>154</v>
      </c>
      <c r="G811" s="2" t="s">
        <v>28</v>
      </c>
      <c r="H811" s="73">
        <f>SUM(H812)</f>
        <v>0</v>
      </c>
      <c r="I811" s="74"/>
      <c r="J811" s="75"/>
      <c r="K811" s="15"/>
      <c r="L811" s="16"/>
    </row>
    <row r="812" spans="1:12" ht="28.5" customHeight="1" hidden="1">
      <c r="A812" s="70" t="s">
        <v>109</v>
      </c>
      <c r="B812" s="71"/>
      <c r="C812" s="72"/>
      <c r="D812" s="3">
        <v>979</v>
      </c>
      <c r="E812" s="2" t="s">
        <v>39</v>
      </c>
      <c r="F812" s="2" t="s">
        <v>154</v>
      </c>
      <c r="G812" s="2" t="s">
        <v>28</v>
      </c>
      <c r="H812" s="73">
        <f>SUM(H813+H815)</f>
        <v>0</v>
      </c>
      <c r="I812" s="74"/>
      <c r="J812" s="75"/>
      <c r="K812" s="15"/>
      <c r="L812" s="16"/>
    </row>
    <row r="813" spans="1:12" ht="21" customHeight="1" hidden="1">
      <c r="A813" s="70" t="s">
        <v>84</v>
      </c>
      <c r="B813" s="71"/>
      <c r="C813" s="72"/>
      <c r="D813" s="3">
        <v>979</v>
      </c>
      <c r="E813" s="2" t="s">
        <v>39</v>
      </c>
      <c r="F813" s="2" t="s">
        <v>156</v>
      </c>
      <c r="G813" s="2" t="s">
        <v>86</v>
      </c>
      <c r="H813" s="73">
        <f>SUM(H814)</f>
        <v>0</v>
      </c>
      <c r="I813" s="74"/>
      <c r="J813" s="75"/>
      <c r="K813" s="15"/>
      <c r="L813" s="16"/>
    </row>
    <row r="814" spans="1:13" ht="14.25" customHeight="1" hidden="1">
      <c r="A814" s="93" t="s">
        <v>88</v>
      </c>
      <c r="B814" s="94"/>
      <c r="C814" s="95"/>
      <c r="D814" s="3">
        <v>979</v>
      </c>
      <c r="E814" s="2" t="s">
        <v>39</v>
      </c>
      <c r="F814" s="2" t="s">
        <v>156</v>
      </c>
      <c r="G814" s="2" t="s">
        <v>87</v>
      </c>
      <c r="H814" s="73">
        <v>0</v>
      </c>
      <c r="I814" s="74"/>
      <c r="J814" s="75"/>
      <c r="K814" s="15"/>
      <c r="L814" s="16"/>
      <c r="M814">
        <v>-200</v>
      </c>
    </row>
    <row r="815" spans="1:12" ht="15.75" customHeight="1" hidden="1">
      <c r="A815" s="70" t="s">
        <v>127</v>
      </c>
      <c r="B815" s="71"/>
      <c r="C815" s="72"/>
      <c r="D815" s="3">
        <v>979</v>
      </c>
      <c r="E815" s="2" t="s">
        <v>39</v>
      </c>
      <c r="F815" s="2" t="s">
        <v>177</v>
      </c>
      <c r="G815" s="2" t="s">
        <v>28</v>
      </c>
      <c r="H815" s="73">
        <f>SUM(H816)</f>
        <v>0</v>
      </c>
      <c r="I815" s="74"/>
      <c r="J815" s="75"/>
      <c r="K815" s="15"/>
      <c r="L815" s="16"/>
    </row>
    <row r="816" spans="1:12" ht="15.75" customHeight="1" hidden="1">
      <c r="A816" s="93" t="s">
        <v>88</v>
      </c>
      <c r="B816" s="94"/>
      <c r="C816" s="95"/>
      <c r="D816" s="3">
        <v>979</v>
      </c>
      <c r="E816" s="2" t="s">
        <v>39</v>
      </c>
      <c r="F816" s="2" t="s">
        <v>177</v>
      </c>
      <c r="G816" s="2" t="s">
        <v>87</v>
      </c>
      <c r="H816" s="73">
        <v>0</v>
      </c>
      <c r="I816" s="74"/>
      <c r="J816" s="75"/>
      <c r="K816" s="15"/>
      <c r="L816" s="16"/>
    </row>
    <row r="817" spans="1:12" ht="30" customHeight="1">
      <c r="A817" s="140" t="s">
        <v>836</v>
      </c>
      <c r="B817" s="141"/>
      <c r="C817" s="142"/>
      <c r="D817" s="3">
        <v>980</v>
      </c>
      <c r="E817" s="2" t="s">
        <v>25</v>
      </c>
      <c r="F817" s="2" t="s">
        <v>148</v>
      </c>
      <c r="G817" s="2" t="s">
        <v>28</v>
      </c>
      <c r="H817" s="82">
        <f>SUM(H819,H936,H959)</f>
        <v>474079048.33000004</v>
      </c>
      <c r="I817" s="83"/>
      <c r="J817" s="84"/>
      <c r="K817" s="19">
        <f>SUM(K818)</f>
        <v>461721954.91999996</v>
      </c>
      <c r="L817" s="19">
        <f>SUM(L818)</f>
        <v>488753186.57</v>
      </c>
    </row>
    <row r="818" spans="1:12" ht="16.5" customHeight="1" hidden="1">
      <c r="A818" s="79" t="s">
        <v>20</v>
      </c>
      <c r="B818" s="80"/>
      <c r="C818" s="81"/>
      <c r="D818" s="3">
        <v>980</v>
      </c>
      <c r="E818" s="2" t="s">
        <v>25</v>
      </c>
      <c r="F818" s="2" t="s">
        <v>148</v>
      </c>
      <c r="G818" s="2" t="s">
        <v>28</v>
      </c>
      <c r="H818" s="99">
        <f>SUM(H819,H936,H959)</f>
        <v>474079048.33000004</v>
      </c>
      <c r="I818" s="100"/>
      <c r="J818" s="101"/>
      <c r="K818" s="15">
        <f>SUM(K819+K936+K959)</f>
        <v>461721954.91999996</v>
      </c>
      <c r="L818" s="15">
        <f>SUM(L819+L936+L959)</f>
        <v>488753186.57</v>
      </c>
    </row>
    <row r="819" spans="1:12" ht="15.75" customHeight="1">
      <c r="A819" s="79" t="s">
        <v>13</v>
      </c>
      <c r="B819" s="80"/>
      <c r="C819" s="81"/>
      <c r="D819" s="3">
        <v>980</v>
      </c>
      <c r="E819" s="2" t="s">
        <v>32</v>
      </c>
      <c r="F819" s="2" t="s">
        <v>148</v>
      </c>
      <c r="G819" s="2" t="s">
        <v>28</v>
      </c>
      <c r="H819" s="73">
        <f>SUM(H820,H850,H904,H920)</f>
        <v>460888217.72</v>
      </c>
      <c r="I819" s="74"/>
      <c r="J819" s="75"/>
      <c r="K819" s="15">
        <f>SUM(K820+K850+K904+K920)</f>
        <v>452260215.15999997</v>
      </c>
      <c r="L819" s="15">
        <f>SUM(L820+L850+L904+L920)</f>
        <v>466494758.15999997</v>
      </c>
    </row>
    <row r="820" spans="1:12" ht="13.5" customHeight="1">
      <c r="A820" s="79" t="s">
        <v>21</v>
      </c>
      <c r="B820" s="80"/>
      <c r="C820" s="81"/>
      <c r="D820" s="3">
        <v>980</v>
      </c>
      <c r="E820" s="2" t="s">
        <v>42</v>
      </c>
      <c r="F820" s="2" t="s">
        <v>148</v>
      </c>
      <c r="G820" s="2" t="s">
        <v>28</v>
      </c>
      <c r="H820" s="73">
        <f>SUM(H821+H841+H848)</f>
        <v>74851220</v>
      </c>
      <c r="I820" s="74"/>
      <c r="J820" s="75"/>
      <c r="K820" s="15">
        <f>SUM(K821+K841+K848)</f>
        <v>75903505</v>
      </c>
      <c r="L820" s="15">
        <f>SUM(L821+L841+L848)</f>
        <v>78445164</v>
      </c>
    </row>
    <row r="821" spans="1:12" ht="24.75" customHeight="1">
      <c r="A821" s="79" t="s">
        <v>709</v>
      </c>
      <c r="B821" s="80"/>
      <c r="C821" s="81"/>
      <c r="D821" s="3">
        <v>980</v>
      </c>
      <c r="E821" s="2" t="s">
        <v>42</v>
      </c>
      <c r="F821" s="2" t="s">
        <v>178</v>
      </c>
      <c r="G821" s="2" t="s">
        <v>28</v>
      </c>
      <c r="H821" s="73">
        <f>SUM(H822)</f>
        <v>73699220</v>
      </c>
      <c r="I821" s="74"/>
      <c r="J821" s="75"/>
      <c r="K821" s="15">
        <f>SUM(K822)</f>
        <v>74993505</v>
      </c>
      <c r="L821" s="15">
        <f>SUM(L822)</f>
        <v>77735164</v>
      </c>
    </row>
    <row r="822" spans="1:12" ht="12.75" customHeight="1">
      <c r="A822" s="70" t="s">
        <v>711</v>
      </c>
      <c r="B822" s="71"/>
      <c r="C822" s="72"/>
      <c r="D822" s="3">
        <v>980</v>
      </c>
      <c r="E822" s="2" t="s">
        <v>42</v>
      </c>
      <c r="F822" s="2" t="s">
        <v>179</v>
      </c>
      <c r="G822" s="2" t="s">
        <v>28</v>
      </c>
      <c r="H822" s="73">
        <f>SUM(H823+H825+H835+H839)</f>
        <v>73699220</v>
      </c>
      <c r="I822" s="74"/>
      <c r="J822" s="75"/>
      <c r="K822" s="15">
        <f>SUM(K823+K825+K827+K829+K835+K839)</f>
        <v>74993505</v>
      </c>
      <c r="L822" s="15">
        <f>SUM(L823+L825+L827+L829+L835+L839)</f>
        <v>77735164</v>
      </c>
    </row>
    <row r="823" spans="1:12" ht="60.75" customHeight="1">
      <c r="A823" s="70" t="s">
        <v>556</v>
      </c>
      <c r="B823" s="71"/>
      <c r="C823" s="72"/>
      <c r="D823" s="3">
        <v>980</v>
      </c>
      <c r="E823" s="2" t="s">
        <v>42</v>
      </c>
      <c r="F823" s="2" t="s">
        <v>557</v>
      </c>
      <c r="G823" s="2" t="s">
        <v>28</v>
      </c>
      <c r="H823" s="102">
        <f>SUM(H824)</f>
        <v>370000</v>
      </c>
      <c r="I823" s="103"/>
      <c r="J823" s="104"/>
      <c r="K823" s="15">
        <f>SUM(K824)</f>
        <v>370000</v>
      </c>
      <c r="L823" s="15">
        <f>SUM(L824)</f>
        <v>370000</v>
      </c>
    </row>
    <row r="824" spans="1:13" ht="12.75" customHeight="1">
      <c r="A824" s="70" t="s">
        <v>107</v>
      </c>
      <c r="B824" s="71"/>
      <c r="C824" s="72"/>
      <c r="D824" s="3">
        <v>980</v>
      </c>
      <c r="E824" s="2" t="s">
        <v>42</v>
      </c>
      <c r="F824" s="2" t="s">
        <v>558</v>
      </c>
      <c r="G824" s="2" t="s">
        <v>99</v>
      </c>
      <c r="H824" s="102">
        <v>370000</v>
      </c>
      <c r="I824" s="103"/>
      <c r="J824" s="104"/>
      <c r="K824" s="15">
        <v>370000</v>
      </c>
      <c r="L824" s="15">
        <v>370000</v>
      </c>
      <c r="M824" s="20"/>
    </row>
    <row r="825" spans="1:12" ht="20.25" customHeight="1">
      <c r="A825" s="70" t="s">
        <v>110</v>
      </c>
      <c r="B825" s="71"/>
      <c r="C825" s="72"/>
      <c r="D825" s="3">
        <v>980</v>
      </c>
      <c r="E825" s="2" t="s">
        <v>42</v>
      </c>
      <c r="F825" s="2" t="s">
        <v>180</v>
      </c>
      <c r="G825" s="2" t="s">
        <v>28</v>
      </c>
      <c r="H825" s="102">
        <f>SUM(H826)</f>
        <v>28547000</v>
      </c>
      <c r="I825" s="103"/>
      <c r="J825" s="104"/>
      <c r="K825" s="18">
        <f>SUM(K826)</f>
        <v>27392000</v>
      </c>
      <c r="L825" s="18">
        <f>SUM(L826)</f>
        <v>27392000</v>
      </c>
    </row>
    <row r="826" spans="1:14" ht="14.25" customHeight="1">
      <c r="A826" s="70" t="s">
        <v>107</v>
      </c>
      <c r="B826" s="71"/>
      <c r="C826" s="72"/>
      <c r="D826" s="3">
        <v>980</v>
      </c>
      <c r="E826" s="2" t="s">
        <v>42</v>
      </c>
      <c r="F826" s="2" t="s">
        <v>181</v>
      </c>
      <c r="G826" s="2" t="s">
        <v>99</v>
      </c>
      <c r="H826" s="102">
        <v>28547000</v>
      </c>
      <c r="I826" s="103"/>
      <c r="J826" s="104"/>
      <c r="K826" s="15">
        <v>27392000</v>
      </c>
      <c r="L826" s="15">
        <v>27392000</v>
      </c>
      <c r="M826" s="20"/>
      <c r="N826" s="20">
        <v>455000</v>
      </c>
    </row>
    <row r="827" spans="1:12" ht="16.5" customHeight="1" hidden="1">
      <c r="A827" s="70" t="s">
        <v>303</v>
      </c>
      <c r="B827" s="71"/>
      <c r="C827" s="72"/>
      <c r="D827" s="3">
        <v>980</v>
      </c>
      <c r="E827" s="2" t="s">
        <v>42</v>
      </c>
      <c r="F827" s="2" t="s">
        <v>305</v>
      </c>
      <c r="G827" s="2" t="s">
        <v>28</v>
      </c>
      <c r="H827" s="102">
        <f>SUM(H828)</f>
        <v>0</v>
      </c>
      <c r="I827" s="103"/>
      <c r="J827" s="104"/>
      <c r="K827" s="18">
        <f>SUM(K828)</f>
        <v>0</v>
      </c>
      <c r="L827" s="18">
        <f>SUM(L828)</f>
        <v>0</v>
      </c>
    </row>
    <row r="828" spans="1:12" ht="21.75" customHeight="1" hidden="1">
      <c r="A828" s="70" t="s">
        <v>107</v>
      </c>
      <c r="B828" s="71"/>
      <c r="C828" s="72"/>
      <c r="D828" s="3">
        <v>980</v>
      </c>
      <c r="E828" s="2" t="s">
        <v>42</v>
      </c>
      <c r="F828" s="2" t="s">
        <v>304</v>
      </c>
      <c r="G828" s="2" t="s">
        <v>99</v>
      </c>
      <c r="H828" s="102">
        <v>0</v>
      </c>
      <c r="I828" s="103"/>
      <c r="J828" s="104"/>
      <c r="K828" s="15">
        <v>0</v>
      </c>
      <c r="L828" s="15">
        <v>0</v>
      </c>
    </row>
    <row r="829" spans="1:12" ht="20.25" customHeight="1" hidden="1">
      <c r="A829" s="70" t="s">
        <v>313</v>
      </c>
      <c r="B829" s="71"/>
      <c r="C829" s="72"/>
      <c r="D829" s="3">
        <v>980</v>
      </c>
      <c r="E829" s="2" t="s">
        <v>42</v>
      </c>
      <c r="F829" s="2" t="s">
        <v>314</v>
      </c>
      <c r="G829" s="2" t="s">
        <v>28</v>
      </c>
      <c r="H829" s="102">
        <f>SUM(H830)</f>
        <v>0</v>
      </c>
      <c r="I829" s="103"/>
      <c r="J829" s="104"/>
      <c r="K829" s="15">
        <f>SUM(K830)</f>
        <v>0</v>
      </c>
      <c r="L829" s="15">
        <f>SUM(L830)</f>
        <v>0</v>
      </c>
    </row>
    <row r="830" spans="1:12" ht="23.25" customHeight="1" hidden="1">
      <c r="A830" s="70" t="s">
        <v>107</v>
      </c>
      <c r="B830" s="71"/>
      <c r="C830" s="72"/>
      <c r="D830" s="3">
        <v>980</v>
      </c>
      <c r="E830" s="2" t="s">
        <v>42</v>
      </c>
      <c r="F830" s="2" t="s">
        <v>314</v>
      </c>
      <c r="G830" s="2" t="s">
        <v>99</v>
      </c>
      <c r="H830" s="102">
        <v>0</v>
      </c>
      <c r="I830" s="103"/>
      <c r="J830" s="104"/>
      <c r="K830" s="15">
        <v>0</v>
      </c>
      <c r="L830" s="15">
        <v>0</v>
      </c>
    </row>
    <row r="831" spans="1:14" ht="18.75" customHeight="1" hidden="1">
      <c r="A831" s="70" t="s">
        <v>484</v>
      </c>
      <c r="B831" s="71"/>
      <c r="C831" s="72"/>
      <c r="D831" s="3">
        <v>980</v>
      </c>
      <c r="E831" s="2" t="s">
        <v>42</v>
      </c>
      <c r="F831" s="2" t="s">
        <v>487</v>
      </c>
      <c r="G831" s="2" t="s">
        <v>28</v>
      </c>
      <c r="H831" s="102">
        <f>SUM(H832)</f>
        <v>0</v>
      </c>
      <c r="I831" s="103"/>
      <c r="J831" s="104"/>
      <c r="K831" s="15"/>
      <c r="L831" s="15"/>
      <c r="M831" s="20"/>
      <c r="N831" s="20"/>
    </row>
    <row r="832" spans="1:14" ht="23.25" customHeight="1" hidden="1">
      <c r="A832" s="70" t="s">
        <v>107</v>
      </c>
      <c r="B832" s="71"/>
      <c r="C832" s="72"/>
      <c r="D832" s="3">
        <v>980</v>
      </c>
      <c r="E832" s="2" t="s">
        <v>42</v>
      </c>
      <c r="F832" s="2" t="s">
        <v>485</v>
      </c>
      <c r="G832" s="2" t="s">
        <v>99</v>
      </c>
      <c r="H832" s="102">
        <v>0</v>
      </c>
      <c r="I832" s="103"/>
      <c r="J832" s="104"/>
      <c r="K832" s="15"/>
      <c r="L832" s="15"/>
      <c r="M832" s="20"/>
      <c r="N832" s="20"/>
    </row>
    <row r="833" spans="1:14" ht="19.5" customHeight="1" hidden="1">
      <c r="A833" s="70" t="s">
        <v>484</v>
      </c>
      <c r="B833" s="71"/>
      <c r="C833" s="72"/>
      <c r="D833" s="3">
        <v>980</v>
      </c>
      <c r="E833" s="2" t="s">
        <v>42</v>
      </c>
      <c r="F833" s="2" t="s">
        <v>488</v>
      </c>
      <c r="G833" s="2" t="s">
        <v>28</v>
      </c>
      <c r="H833" s="102">
        <f>SUM(H834)</f>
        <v>0</v>
      </c>
      <c r="I833" s="103"/>
      <c r="J833" s="104"/>
      <c r="K833" s="15"/>
      <c r="L833" s="15"/>
      <c r="M833" s="20"/>
      <c r="N833" s="20"/>
    </row>
    <row r="834" spans="1:14" ht="22.5" customHeight="1" hidden="1">
      <c r="A834" s="70" t="s">
        <v>107</v>
      </c>
      <c r="B834" s="71"/>
      <c r="C834" s="72"/>
      <c r="D834" s="3">
        <v>980</v>
      </c>
      <c r="E834" s="2" t="s">
        <v>42</v>
      </c>
      <c r="F834" s="2" t="s">
        <v>486</v>
      </c>
      <c r="G834" s="2" t="s">
        <v>99</v>
      </c>
      <c r="H834" s="102">
        <v>0</v>
      </c>
      <c r="I834" s="103"/>
      <c r="J834" s="104"/>
      <c r="K834" s="15"/>
      <c r="L834" s="15"/>
      <c r="M834" s="20"/>
      <c r="N834" s="20"/>
    </row>
    <row r="835" spans="1:12" ht="30" customHeight="1">
      <c r="A835" s="70" t="s">
        <v>426</v>
      </c>
      <c r="B835" s="71"/>
      <c r="C835" s="72"/>
      <c r="D835" s="3">
        <v>980</v>
      </c>
      <c r="E835" s="2" t="s">
        <v>42</v>
      </c>
      <c r="F835" s="2" t="s">
        <v>182</v>
      </c>
      <c r="G835" s="2" t="s">
        <v>28</v>
      </c>
      <c r="H835" s="102">
        <f>SUM(H836)</f>
        <v>44283220</v>
      </c>
      <c r="I835" s="103"/>
      <c r="J835" s="104"/>
      <c r="K835" s="15">
        <f>SUM(K836)</f>
        <v>46982505</v>
      </c>
      <c r="L835" s="15">
        <f>SUM(L836)</f>
        <v>49724164</v>
      </c>
    </row>
    <row r="836" spans="1:13" ht="15" customHeight="1">
      <c r="A836" s="70" t="s">
        <v>107</v>
      </c>
      <c r="B836" s="71"/>
      <c r="C836" s="72"/>
      <c r="D836" s="3">
        <v>980</v>
      </c>
      <c r="E836" s="2" t="s">
        <v>42</v>
      </c>
      <c r="F836" s="2" t="s">
        <v>183</v>
      </c>
      <c r="G836" s="2" t="s">
        <v>99</v>
      </c>
      <c r="H836" s="102">
        <v>44283220</v>
      </c>
      <c r="I836" s="103"/>
      <c r="J836" s="104"/>
      <c r="K836" s="15">
        <v>46982505</v>
      </c>
      <c r="L836" s="17">
        <v>49724164</v>
      </c>
      <c r="M836" s="20"/>
    </row>
    <row r="837" spans="1:12" ht="36" customHeight="1" hidden="1">
      <c r="A837" s="79"/>
      <c r="B837" s="80"/>
      <c r="C837" s="81"/>
      <c r="D837" s="3">
        <v>980</v>
      </c>
      <c r="E837" s="2" t="s">
        <v>42</v>
      </c>
      <c r="F837" s="2" t="s">
        <v>184</v>
      </c>
      <c r="G837" s="2" t="s">
        <v>28</v>
      </c>
      <c r="H837" s="73">
        <f>SUM(H838)</f>
        <v>499000</v>
      </c>
      <c r="I837" s="74"/>
      <c r="J837" s="75"/>
      <c r="K837" s="18">
        <f aca="true" t="shared" si="32" ref="K837:L839">SUM(K838)</f>
        <v>249000</v>
      </c>
      <c r="L837" s="18">
        <f t="shared" si="32"/>
        <v>249000</v>
      </c>
    </row>
    <row r="838" spans="1:12" ht="14.25" customHeight="1" hidden="1">
      <c r="A838" s="70"/>
      <c r="B838" s="71"/>
      <c r="C838" s="72"/>
      <c r="D838" s="3">
        <v>980</v>
      </c>
      <c r="E838" s="2" t="s">
        <v>42</v>
      </c>
      <c r="F838" s="2" t="s">
        <v>289</v>
      </c>
      <c r="G838" s="2" t="s">
        <v>28</v>
      </c>
      <c r="H838" s="73">
        <f>SUM(H839)</f>
        <v>499000</v>
      </c>
      <c r="I838" s="74"/>
      <c r="J838" s="75"/>
      <c r="K838" s="18">
        <f t="shared" si="32"/>
        <v>249000</v>
      </c>
      <c r="L838" s="18">
        <f t="shared" si="32"/>
        <v>249000</v>
      </c>
    </row>
    <row r="839" spans="1:13" ht="13.5" customHeight="1">
      <c r="A839" s="70" t="s">
        <v>669</v>
      </c>
      <c r="B839" s="71"/>
      <c r="C839" s="72"/>
      <c r="D839" s="3">
        <v>980</v>
      </c>
      <c r="E839" s="2" t="s">
        <v>42</v>
      </c>
      <c r="F839" s="2" t="s">
        <v>670</v>
      </c>
      <c r="G839" s="2" t="s">
        <v>28</v>
      </c>
      <c r="H839" s="73">
        <f>SUM(H840)</f>
        <v>499000</v>
      </c>
      <c r="I839" s="74"/>
      <c r="J839" s="75"/>
      <c r="K839" s="18">
        <f t="shared" si="32"/>
        <v>249000</v>
      </c>
      <c r="L839" s="18">
        <f t="shared" si="32"/>
        <v>249000</v>
      </c>
      <c r="M839">
        <v>-100000</v>
      </c>
    </row>
    <row r="840" spans="1:14" ht="15.75" customHeight="1">
      <c r="A840" s="70" t="s">
        <v>107</v>
      </c>
      <c r="B840" s="71"/>
      <c r="C840" s="72"/>
      <c r="D840" s="3">
        <v>980</v>
      </c>
      <c r="E840" s="2" t="s">
        <v>42</v>
      </c>
      <c r="F840" s="2" t="s">
        <v>670</v>
      </c>
      <c r="G840" s="2" t="s">
        <v>99</v>
      </c>
      <c r="H840" s="73">
        <v>499000</v>
      </c>
      <c r="I840" s="74"/>
      <c r="J840" s="75"/>
      <c r="K840" s="15">
        <v>249000</v>
      </c>
      <c r="L840" s="15">
        <v>249000</v>
      </c>
      <c r="M840" s="20">
        <v>-49775</v>
      </c>
      <c r="N840" s="20">
        <v>250000</v>
      </c>
    </row>
    <row r="841" spans="1:12" ht="24" customHeight="1">
      <c r="A841" s="79" t="s">
        <v>844</v>
      </c>
      <c r="B841" s="80"/>
      <c r="C841" s="81"/>
      <c r="D841" s="3">
        <v>980</v>
      </c>
      <c r="E841" s="2" t="s">
        <v>42</v>
      </c>
      <c r="F841" s="2" t="s">
        <v>266</v>
      </c>
      <c r="G841" s="2" t="s">
        <v>28</v>
      </c>
      <c r="H841" s="73">
        <f>SUM(H842+H845)</f>
        <v>1152000</v>
      </c>
      <c r="I841" s="74"/>
      <c r="J841" s="75"/>
      <c r="K841" s="15">
        <f>SUM(K842+K845)</f>
        <v>910000</v>
      </c>
      <c r="L841" s="15">
        <f>SUM(L842+L845)</f>
        <v>710000</v>
      </c>
    </row>
    <row r="842" spans="1:12" ht="21.75" customHeight="1">
      <c r="A842" s="70" t="s">
        <v>472</v>
      </c>
      <c r="B842" s="71"/>
      <c r="C842" s="72"/>
      <c r="D842" s="3">
        <v>980</v>
      </c>
      <c r="E842" s="2" t="s">
        <v>42</v>
      </c>
      <c r="F842" s="2" t="s">
        <v>862</v>
      </c>
      <c r="G842" s="2" t="s">
        <v>28</v>
      </c>
      <c r="H842" s="73">
        <f>SUM(H843)</f>
        <v>860000</v>
      </c>
      <c r="I842" s="74"/>
      <c r="J842" s="75"/>
      <c r="K842" s="15">
        <f aca="true" t="shared" si="33" ref="K842:L846">SUM(K843)</f>
        <v>810000</v>
      </c>
      <c r="L842" s="15">
        <f t="shared" si="33"/>
        <v>610000</v>
      </c>
    </row>
    <row r="843" spans="1:12" ht="23.25" customHeight="1">
      <c r="A843" s="70" t="s">
        <v>217</v>
      </c>
      <c r="B843" s="71"/>
      <c r="C843" s="72"/>
      <c r="D843" s="3">
        <v>980</v>
      </c>
      <c r="E843" s="2" t="s">
        <v>42</v>
      </c>
      <c r="F843" s="2" t="s">
        <v>863</v>
      </c>
      <c r="G843" s="2" t="s">
        <v>216</v>
      </c>
      <c r="H843" s="73">
        <f>SUM(H844)</f>
        <v>860000</v>
      </c>
      <c r="I843" s="74"/>
      <c r="J843" s="75"/>
      <c r="K843" s="15">
        <f t="shared" si="33"/>
        <v>810000</v>
      </c>
      <c r="L843" s="15">
        <f t="shared" si="33"/>
        <v>610000</v>
      </c>
    </row>
    <row r="844" spans="1:13" ht="18" customHeight="1">
      <c r="A844" s="70" t="s">
        <v>107</v>
      </c>
      <c r="B844" s="71"/>
      <c r="C844" s="72"/>
      <c r="D844" s="3">
        <v>980</v>
      </c>
      <c r="E844" s="2" t="s">
        <v>42</v>
      </c>
      <c r="F844" s="2" t="s">
        <v>863</v>
      </c>
      <c r="G844" s="2" t="s">
        <v>99</v>
      </c>
      <c r="H844" s="73">
        <v>860000</v>
      </c>
      <c r="I844" s="74"/>
      <c r="J844" s="75"/>
      <c r="K844" s="15">
        <v>810000</v>
      </c>
      <c r="L844" s="15">
        <v>610000</v>
      </c>
      <c r="M844" s="20">
        <v>70000</v>
      </c>
    </row>
    <row r="845" spans="1:12" ht="16.5" customHeight="1">
      <c r="A845" s="70" t="s">
        <v>473</v>
      </c>
      <c r="B845" s="71"/>
      <c r="C845" s="72"/>
      <c r="D845" s="3">
        <v>980</v>
      </c>
      <c r="E845" s="2" t="s">
        <v>42</v>
      </c>
      <c r="F845" s="2" t="s">
        <v>864</v>
      </c>
      <c r="G845" s="2" t="s">
        <v>28</v>
      </c>
      <c r="H845" s="73">
        <f>SUM(H846)</f>
        <v>292000</v>
      </c>
      <c r="I845" s="74"/>
      <c r="J845" s="75"/>
      <c r="K845" s="15">
        <f t="shared" si="33"/>
        <v>100000</v>
      </c>
      <c r="L845" s="15">
        <f t="shared" si="33"/>
        <v>100000</v>
      </c>
    </row>
    <row r="846" spans="1:12" ht="23.25" customHeight="1">
      <c r="A846" s="70" t="s">
        <v>217</v>
      </c>
      <c r="B846" s="71"/>
      <c r="C846" s="72"/>
      <c r="D846" s="3">
        <v>980</v>
      </c>
      <c r="E846" s="2" t="s">
        <v>42</v>
      </c>
      <c r="F846" s="2" t="s">
        <v>865</v>
      </c>
      <c r="G846" s="2" t="s">
        <v>216</v>
      </c>
      <c r="H846" s="73">
        <f>SUM(H847)</f>
        <v>292000</v>
      </c>
      <c r="I846" s="74"/>
      <c r="J846" s="75"/>
      <c r="K846" s="15">
        <f t="shared" si="33"/>
        <v>100000</v>
      </c>
      <c r="L846" s="15">
        <f t="shared" si="33"/>
        <v>100000</v>
      </c>
    </row>
    <row r="847" spans="1:14" ht="14.25" customHeight="1">
      <c r="A847" s="70" t="s">
        <v>107</v>
      </c>
      <c r="B847" s="71"/>
      <c r="C847" s="72"/>
      <c r="D847" s="3">
        <v>980</v>
      </c>
      <c r="E847" s="2" t="s">
        <v>42</v>
      </c>
      <c r="F847" s="2" t="s">
        <v>865</v>
      </c>
      <c r="G847" s="2" t="s">
        <v>99</v>
      </c>
      <c r="H847" s="73">
        <v>292000</v>
      </c>
      <c r="I847" s="74"/>
      <c r="J847" s="75"/>
      <c r="K847" s="15">
        <v>100000</v>
      </c>
      <c r="L847" s="15">
        <v>100000</v>
      </c>
      <c r="M847" s="20">
        <v>-70000</v>
      </c>
      <c r="N847" s="20">
        <v>192000</v>
      </c>
    </row>
    <row r="848" spans="1:12" ht="14.25" customHeight="1" hidden="1">
      <c r="A848" s="70" t="s">
        <v>72</v>
      </c>
      <c r="B848" s="71"/>
      <c r="C848" s="72"/>
      <c r="D848" s="3">
        <v>980</v>
      </c>
      <c r="E848" s="2" t="s">
        <v>42</v>
      </c>
      <c r="F848" s="2" t="s">
        <v>220</v>
      </c>
      <c r="G848" s="2" t="s">
        <v>28</v>
      </c>
      <c r="H848" s="73">
        <f>SUM(H849)</f>
        <v>0</v>
      </c>
      <c r="I848" s="74"/>
      <c r="J848" s="75"/>
      <c r="K848" s="9"/>
      <c r="L848" s="9"/>
    </row>
    <row r="849" spans="1:12" ht="15.75" customHeight="1" hidden="1">
      <c r="A849" s="70" t="s">
        <v>107</v>
      </c>
      <c r="B849" s="71"/>
      <c r="C849" s="72"/>
      <c r="D849" s="3">
        <v>980</v>
      </c>
      <c r="E849" s="2" t="s">
        <v>42</v>
      </c>
      <c r="F849" s="2" t="s">
        <v>220</v>
      </c>
      <c r="G849" s="2" t="s">
        <v>99</v>
      </c>
      <c r="H849" s="102">
        <v>0</v>
      </c>
      <c r="I849" s="103"/>
      <c r="J849" s="104"/>
      <c r="K849" s="17"/>
      <c r="L849" s="9"/>
    </row>
    <row r="850" spans="1:12" ht="15.75" customHeight="1">
      <c r="A850" s="79" t="s">
        <v>22</v>
      </c>
      <c r="B850" s="80"/>
      <c r="C850" s="81"/>
      <c r="D850" s="3">
        <v>980</v>
      </c>
      <c r="E850" s="2" t="s">
        <v>37</v>
      </c>
      <c r="F850" s="2" t="s">
        <v>148</v>
      </c>
      <c r="G850" s="2" t="s">
        <v>28</v>
      </c>
      <c r="H850" s="73">
        <f>SUM(H851,H895,H902,)</f>
        <v>329856595.72</v>
      </c>
      <c r="I850" s="74"/>
      <c r="J850" s="75"/>
      <c r="K850" s="15">
        <f>SUM(K851+K895+K902)</f>
        <v>321356952.15999997</v>
      </c>
      <c r="L850" s="15">
        <f>SUM(L851+L895+L902)</f>
        <v>333049836.15999997</v>
      </c>
    </row>
    <row r="851" spans="1:12" ht="24.75" customHeight="1">
      <c r="A851" s="79" t="s">
        <v>709</v>
      </c>
      <c r="B851" s="80"/>
      <c r="C851" s="81"/>
      <c r="D851" s="3">
        <v>980</v>
      </c>
      <c r="E851" s="2" t="s">
        <v>37</v>
      </c>
      <c r="F851" s="2" t="s">
        <v>178</v>
      </c>
      <c r="G851" s="2" t="s">
        <v>28</v>
      </c>
      <c r="H851" s="73">
        <f>SUM(H852,)</f>
        <v>322124583.72</v>
      </c>
      <c r="I851" s="74"/>
      <c r="J851" s="75"/>
      <c r="K851" s="15">
        <f>SUM(K852)</f>
        <v>313454940.15999997</v>
      </c>
      <c r="L851" s="15">
        <f>SUM(L852)</f>
        <v>324992824.15999997</v>
      </c>
    </row>
    <row r="852" spans="1:12" ht="16.5" customHeight="1">
      <c r="A852" s="70" t="s">
        <v>710</v>
      </c>
      <c r="B852" s="71"/>
      <c r="C852" s="72"/>
      <c r="D852" s="3">
        <v>980</v>
      </c>
      <c r="E852" s="2" t="s">
        <v>37</v>
      </c>
      <c r="F852" s="2" t="s">
        <v>185</v>
      </c>
      <c r="G852" s="2" t="s">
        <v>28</v>
      </c>
      <c r="H852" s="73">
        <f>SUM(H853+H856+H859,H861,H863,H866,H869,H871,H873,H875,H881,H883,H878,H885,H888,H893)</f>
        <v>322124583.72</v>
      </c>
      <c r="I852" s="74"/>
      <c r="J852" s="75"/>
      <c r="K852" s="15">
        <f>SUM(K853+K859+K861+K866+K869+K875+K881+K893)</f>
        <v>313454940.15999997</v>
      </c>
      <c r="L852" s="15">
        <f>SUM(L853+L859+L861+L866+L869+L875+L881+L893)</f>
        <v>324992824.15999997</v>
      </c>
    </row>
    <row r="853" spans="1:12" ht="36" customHeight="1">
      <c r="A853" s="70" t="s">
        <v>559</v>
      </c>
      <c r="B853" s="71"/>
      <c r="C853" s="72"/>
      <c r="D853" s="3">
        <v>980</v>
      </c>
      <c r="E853" s="2" t="s">
        <v>37</v>
      </c>
      <c r="F853" s="2" t="s">
        <v>560</v>
      </c>
      <c r="G853" s="2" t="s">
        <v>28</v>
      </c>
      <c r="H853" s="73">
        <f>SUM(H855)</f>
        <v>596000</v>
      </c>
      <c r="I853" s="74"/>
      <c r="J853" s="75"/>
      <c r="K853" s="15">
        <f>SUM(K854)</f>
        <v>231000</v>
      </c>
      <c r="L853" s="15">
        <f>SUM(L854)</f>
        <v>231000</v>
      </c>
    </row>
    <row r="854" spans="1:12" ht="20.25" customHeight="1">
      <c r="A854" s="70" t="s">
        <v>333</v>
      </c>
      <c r="B854" s="71"/>
      <c r="C854" s="72"/>
      <c r="D854" s="3">
        <v>980</v>
      </c>
      <c r="E854" s="2" t="s">
        <v>37</v>
      </c>
      <c r="F854" s="2" t="s">
        <v>561</v>
      </c>
      <c r="G854" s="2" t="s">
        <v>216</v>
      </c>
      <c r="H854" s="73">
        <f>SUM(H855)</f>
        <v>596000</v>
      </c>
      <c r="I854" s="74"/>
      <c r="J854" s="75"/>
      <c r="K854" s="15">
        <f>SUM(K855)</f>
        <v>231000</v>
      </c>
      <c r="L854" s="15">
        <f>SUM(L855)</f>
        <v>231000</v>
      </c>
    </row>
    <row r="855" spans="1:14" ht="16.5" customHeight="1">
      <c r="A855" s="70" t="s">
        <v>107</v>
      </c>
      <c r="B855" s="71"/>
      <c r="C855" s="72"/>
      <c r="D855" s="3">
        <v>980</v>
      </c>
      <c r="E855" s="2" t="s">
        <v>37</v>
      </c>
      <c r="F855" s="2" t="s">
        <v>561</v>
      </c>
      <c r="G855" s="2" t="s">
        <v>99</v>
      </c>
      <c r="H855" s="73">
        <v>596000</v>
      </c>
      <c r="I855" s="74"/>
      <c r="J855" s="75"/>
      <c r="K855" s="15">
        <v>231000</v>
      </c>
      <c r="L855" s="15">
        <v>231000</v>
      </c>
      <c r="N855" s="20">
        <v>365000</v>
      </c>
    </row>
    <row r="856" spans="1:12" ht="36" customHeight="1">
      <c r="A856" s="121" t="s">
        <v>703</v>
      </c>
      <c r="B856" s="122"/>
      <c r="C856" s="123"/>
      <c r="D856" s="3">
        <v>980</v>
      </c>
      <c r="E856" s="2" t="s">
        <v>37</v>
      </c>
      <c r="F856" s="52" t="s">
        <v>705</v>
      </c>
      <c r="G856" s="2" t="s">
        <v>28</v>
      </c>
      <c r="H856" s="73">
        <f>SUM(H857)</f>
        <v>5208831.35</v>
      </c>
      <c r="I856" s="74"/>
      <c r="J856" s="75"/>
      <c r="K856" s="15"/>
      <c r="L856" s="15"/>
    </row>
    <row r="857" spans="1:12" ht="25.5" customHeight="1">
      <c r="A857" s="71" t="s">
        <v>217</v>
      </c>
      <c r="B857" s="71"/>
      <c r="C857" s="72"/>
      <c r="D857" s="3">
        <v>980</v>
      </c>
      <c r="E857" s="2" t="s">
        <v>37</v>
      </c>
      <c r="F857" s="53" t="s">
        <v>704</v>
      </c>
      <c r="G857" s="2" t="s">
        <v>216</v>
      </c>
      <c r="H857" s="73">
        <f>SUM(H858)</f>
        <v>5208831.35</v>
      </c>
      <c r="I857" s="74"/>
      <c r="J857" s="75"/>
      <c r="K857" s="15"/>
      <c r="L857" s="15"/>
    </row>
    <row r="858" spans="1:12" ht="16.5" customHeight="1">
      <c r="A858" s="70" t="s">
        <v>107</v>
      </c>
      <c r="B858" s="71"/>
      <c r="C858" s="72"/>
      <c r="D858" s="3">
        <v>980</v>
      </c>
      <c r="E858" s="2" t="s">
        <v>37</v>
      </c>
      <c r="F858" s="53" t="s">
        <v>704</v>
      </c>
      <c r="G858" s="2" t="s">
        <v>99</v>
      </c>
      <c r="H858" s="73">
        <v>5208831.35</v>
      </c>
      <c r="I858" s="74"/>
      <c r="J858" s="75"/>
      <c r="K858" s="15"/>
      <c r="L858" s="15"/>
    </row>
    <row r="859" spans="1:12" ht="33" customHeight="1">
      <c r="A859" s="70" t="s">
        <v>541</v>
      </c>
      <c r="B859" s="71"/>
      <c r="C859" s="72"/>
      <c r="D859" s="3">
        <v>980</v>
      </c>
      <c r="E859" s="2" t="s">
        <v>37</v>
      </c>
      <c r="F859" s="2" t="s">
        <v>706</v>
      </c>
      <c r="G859" s="2" t="s">
        <v>28</v>
      </c>
      <c r="H859" s="73">
        <f>SUM(H860)</f>
        <v>845714.16</v>
      </c>
      <c r="I859" s="74"/>
      <c r="J859" s="75"/>
      <c r="K859" s="18">
        <f>SUM(K860)</f>
        <v>845714.16</v>
      </c>
      <c r="L859" s="18">
        <f>SUM(L860)</f>
        <v>845714.16</v>
      </c>
    </row>
    <row r="860" spans="1:15" ht="14.25" customHeight="1">
      <c r="A860" s="70" t="s">
        <v>107</v>
      </c>
      <c r="B860" s="71"/>
      <c r="C860" s="72"/>
      <c r="D860" s="3">
        <v>980</v>
      </c>
      <c r="E860" s="2" t="s">
        <v>37</v>
      </c>
      <c r="F860" s="2" t="s">
        <v>542</v>
      </c>
      <c r="G860" s="2" t="s">
        <v>99</v>
      </c>
      <c r="H860" s="73">
        <v>845714.16</v>
      </c>
      <c r="I860" s="74"/>
      <c r="J860" s="75"/>
      <c r="K860" s="15">
        <v>845714.16</v>
      </c>
      <c r="L860" s="15">
        <v>845714.16</v>
      </c>
      <c r="M860" s="20">
        <v>-133039.3</v>
      </c>
      <c r="N860" s="20"/>
      <c r="O860" s="20"/>
    </row>
    <row r="861" spans="1:12" ht="30.75" customHeight="1">
      <c r="A861" s="70" t="s">
        <v>429</v>
      </c>
      <c r="B861" s="71"/>
      <c r="C861" s="72"/>
      <c r="D861" s="3">
        <v>980</v>
      </c>
      <c r="E861" s="2" t="s">
        <v>37</v>
      </c>
      <c r="F861" s="2" t="s">
        <v>431</v>
      </c>
      <c r="G861" s="2" t="s">
        <v>28</v>
      </c>
      <c r="H861" s="73">
        <f>SUM(H862)</f>
        <v>12016620</v>
      </c>
      <c r="I861" s="74"/>
      <c r="J861" s="75"/>
      <c r="K861" s="15">
        <f>SUM(K862)</f>
        <v>12016620</v>
      </c>
      <c r="L861" s="15">
        <f>SUM(L862)</f>
        <v>11661150</v>
      </c>
    </row>
    <row r="862" spans="1:15" ht="21" customHeight="1">
      <c r="A862" s="70" t="s">
        <v>217</v>
      </c>
      <c r="B862" s="71"/>
      <c r="C862" s="72"/>
      <c r="D862" s="3">
        <v>980</v>
      </c>
      <c r="E862" s="2" t="s">
        <v>37</v>
      </c>
      <c r="F862" s="2" t="s">
        <v>430</v>
      </c>
      <c r="G862" s="2" t="s">
        <v>99</v>
      </c>
      <c r="H862" s="73">
        <v>12016620</v>
      </c>
      <c r="I862" s="74"/>
      <c r="J862" s="75"/>
      <c r="K862" s="15">
        <v>12016620</v>
      </c>
      <c r="L862" s="15">
        <v>11661150</v>
      </c>
      <c r="M862" s="20"/>
      <c r="N862" s="20"/>
      <c r="O862" s="20"/>
    </row>
    <row r="863" spans="1:12" ht="27" customHeight="1">
      <c r="A863" s="79" t="s">
        <v>934</v>
      </c>
      <c r="B863" s="80"/>
      <c r="C863" s="81"/>
      <c r="D863" s="3">
        <v>980</v>
      </c>
      <c r="E863" s="2" t="s">
        <v>37</v>
      </c>
      <c r="F863" s="2" t="s">
        <v>935</v>
      </c>
      <c r="G863" s="2" t="s">
        <v>28</v>
      </c>
      <c r="H863" s="73">
        <f>SUM(H864)</f>
        <v>1515151.52</v>
      </c>
      <c r="I863" s="74"/>
      <c r="J863" s="75"/>
      <c r="K863" s="15"/>
      <c r="L863" s="15"/>
    </row>
    <row r="864" spans="1:12" ht="23.25" customHeight="1">
      <c r="A864" s="70" t="s">
        <v>217</v>
      </c>
      <c r="B864" s="71"/>
      <c r="C864" s="72"/>
      <c r="D864" s="3">
        <v>980</v>
      </c>
      <c r="E864" s="2" t="s">
        <v>37</v>
      </c>
      <c r="F864" s="2" t="s">
        <v>936</v>
      </c>
      <c r="G864" s="2" t="s">
        <v>216</v>
      </c>
      <c r="H864" s="73">
        <f>SUM(H865)</f>
        <v>1515151.52</v>
      </c>
      <c r="I864" s="74"/>
      <c r="J864" s="75"/>
      <c r="K864" s="15"/>
      <c r="L864" s="15"/>
    </row>
    <row r="865" spans="1:14" ht="13.5" customHeight="1">
      <c r="A865" s="70" t="s">
        <v>107</v>
      </c>
      <c r="B865" s="71"/>
      <c r="C865" s="72"/>
      <c r="D865" s="3"/>
      <c r="E865" s="2" t="s">
        <v>37</v>
      </c>
      <c r="F865" s="2" t="s">
        <v>936</v>
      </c>
      <c r="G865" s="2" t="s">
        <v>99</v>
      </c>
      <c r="H865" s="73">
        <v>1515151.52</v>
      </c>
      <c r="I865" s="74"/>
      <c r="J865" s="75"/>
      <c r="K865" s="15"/>
      <c r="L865" s="17"/>
      <c r="N865" s="20"/>
    </row>
    <row r="866" spans="1:12" ht="27" customHeight="1">
      <c r="A866" s="70" t="s">
        <v>355</v>
      </c>
      <c r="B866" s="71"/>
      <c r="C866" s="72"/>
      <c r="D866" s="3">
        <v>980</v>
      </c>
      <c r="E866" s="2" t="s">
        <v>37</v>
      </c>
      <c r="F866" s="2" t="s">
        <v>356</v>
      </c>
      <c r="G866" s="2" t="s">
        <v>28</v>
      </c>
      <c r="H866" s="73">
        <f>SUM(H867)</f>
        <v>13806000</v>
      </c>
      <c r="I866" s="74"/>
      <c r="J866" s="75"/>
      <c r="K866" s="15">
        <f>SUM(K867)</f>
        <v>13806000</v>
      </c>
      <c r="L866" s="15">
        <f>SUM(L867)</f>
        <v>13806000</v>
      </c>
    </row>
    <row r="867" spans="1:12" ht="24" customHeight="1">
      <c r="A867" s="70" t="s">
        <v>217</v>
      </c>
      <c r="B867" s="71"/>
      <c r="C867" s="72"/>
      <c r="D867" s="3">
        <v>980</v>
      </c>
      <c r="E867" s="2" t="s">
        <v>37</v>
      </c>
      <c r="F867" s="2" t="s">
        <v>357</v>
      </c>
      <c r="G867" s="2" t="s">
        <v>216</v>
      </c>
      <c r="H867" s="73">
        <f>SUM(H868)</f>
        <v>13806000</v>
      </c>
      <c r="I867" s="74"/>
      <c r="J867" s="75"/>
      <c r="K867" s="15">
        <f>SUM(K868)</f>
        <v>13806000</v>
      </c>
      <c r="L867" s="15">
        <f>SUM(L868)</f>
        <v>13806000</v>
      </c>
    </row>
    <row r="868" spans="1:13" ht="20.25" customHeight="1">
      <c r="A868" s="70" t="s">
        <v>107</v>
      </c>
      <c r="B868" s="71"/>
      <c r="C868" s="72"/>
      <c r="D868" s="3">
        <v>980</v>
      </c>
      <c r="E868" s="2" t="s">
        <v>37</v>
      </c>
      <c r="F868" s="2" t="s">
        <v>357</v>
      </c>
      <c r="G868" s="2" t="s">
        <v>99</v>
      </c>
      <c r="H868" s="73">
        <v>13806000</v>
      </c>
      <c r="I868" s="74"/>
      <c r="J868" s="75"/>
      <c r="K868" s="15">
        <v>13806000</v>
      </c>
      <c r="L868" s="15">
        <v>13806000</v>
      </c>
      <c r="M868" s="20"/>
    </row>
    <row r="869" spans="1:14" ht="21" customHeight="1">
      <c r="A869" s="70" t="s">
        <v>110</v>
      </c>
      <c r="B869" s="71"/>
      <c r="C869" s="72"/>
      <c r="D869" s="3">
        <v>980</v>
      </c>
      <c r="E869" s="2" t="s">
        <v>37</v>
      </c>
      <c r="F869" s="2" t="s">
        <v>187</v>
      </c>
      <c r="G869" s="2" t="s">
        <v>28</v>
      </c>
      <c r="H869" s="73">
        <f>SUM(H870)</f>
        <v>91460756.69</v>
      </c>
      <c r="I869" s="74"/>
      <c r="J869" s="75"/>
      <c r="K869" s="18">
        <f>SUM(K870)</f>
        <v>79097000</v>
      </c>
      <c r="L869" s="18">
        <f>SUM(L870)</f>
        <v>79097000</v>
      </c>
      <c r="N869" s="20">
        <v>3915845</v>
      </c>
    </row>
    <row r="870" spans="1:14" ht="18" customHeight="1">
      <c r="A870" s="70" t="s">
        <v>107</v>
      </c>
      <c r="B870" s="71"/>
      <c r="C870" s="72"/>
      <c r="D870" s="3">
        <v>980</v>
      </c>
      <c r="E870" s="2" t="s">
        <v>37</v>
      </c>
      <c r="F870" s="2" t="s">
        <v>186</v>
      </c>
      <c r="G870" s="2" t="s">
        <v>99</v>
      </c>
      <c r="H870" s="73">
        <v>91460756.69</v>
      </c>
      <c r="I870" s="74"/>
      <c r="J870" s="75"/>
      <c r="K870" s="15">
        <v>79097000</v>
      </c>
      <c r="L870" s="15">
        <v>79097000</v>
      </c>
      <c r="M870" s="20"/>
      <c r="N870" s="20">
        <v>500000</v>
      </c>
    </row>
    <row r="871" spans="1:12" ht="23.25" customHeight="1" hidden="1">
      <c r="A871" s="70" t="s">
        <v>311</v>
      </c>
      <c r="B871" s="71"/>
      <c r="C871" s="72"/>
      <c r="D871" s="3">
        <v>980</v>
      </c>
      <c r="E871" s="2" t="s">
        <v>37</v>
      </c>
      <c r="F871" s="2" t="s">
        <v>375</v>
      </c>
      <c r="G871" s="2" t="s">
        <v>28</v>
      </c>
      <c r="H871" s="73">
        <f>SUM(H872)</f>
        <v>0</v>
      </c>
      <c r="I871" s="74"/>
      <c r="J871" s="75"/>
      <c r="K871" s="15">
        <f>SUM(K872)</f>
        <v>0</v>
      </c>
      <c r="L871" s="15">
        <f>SUM(L872)</f>
        <v>0</v>
      </c>
    </row>
    <row r="872" spans="1:13" ht="21.75" customHeight="1" hidden="1">
      <c r="A872" s="70" t="s">
        <v>107</v>
      </c>
      <c r="B872" s="71"/>
      <c r="C872" s="72"/>
      <c r="D872" s="3">
        <v>980</v>
      </c>
      <c r="E872" s="2" t="s">
        <v>37</v>
      </c>
      <c r="F872" s="2" t="s">
        <v>312</v>
      </c>
      <c r="G872" s="2" t="s">
        <v>99</v>
      </c>
      <c r="H872" s="73">
        <v>0</v>
      </c>
      <c r="I872" s="74"/>
      <c r="J872" s="75"/>
      <c r="K872" s="15">
        <v>0</v>
      </c>
      <c r="L872" s="15">
        <v>0</v>
      </c>
      <c r="M872" s="20"/>
    </row>
    <row r="873" spans="1:12" ht="20.25" customHeight="1" hidden="1">
      <c r="A873" s="70" t="s">
        <v>427</v>
      </c>
      <c r="B873" s="71"/>
      <c r="C873" s="72"/>
      <c r="D873" s="3">
        <v>980</v>
      </c>
      <c r="E873" s="2" t="s">
        <v>37</v>
      </c>
      <c r="F873" s="2" t="s">
        <v>385</v>
      </c>
      <c r="G873" s="2" t="s">
        <v>28</v>
      </c>
      <c r="H873" s="73">
        <f>SUM(H874)</f>
        <v>0</v>
      </c>
      <c r="I873" s="74"/>
      <c r="J873" s="75"/>
      <c r="K873" s="15">
        <v>0</v>
      </c>
      <c r="L873" s="15">
        <v>0</v>
      </c>
    </row>
    <row r="874" spans="1:13" ht="21.75" customHeight="1" hidden="1">
      <c r="A874" s="70" t="s">
        <v>107</v>
      </c>
      <c r="B874" s="71"/>
      <c r="C874" s="72"/>
      <c r="D874" s="3">
        <v>980</v>
      </c>
      <c r="E874" s="2" t="s">
        <v>37</v>
      </c>
      <c r="F874" s="2" t="s">
        <v>386</v>
      </c>
      <c r="G874" s="2" t="s">
        <v>99</v>
      </c>
      <c r="H874" s="73">
        <v>0</v>
      </c>
      <c r="I874" s="74"/>
      <c r="J874" s="75"/>
      <c r="K874" s="15">
        <v>0</v>
      </c>
      <c r="L874" s="15">
        <v>0</v>
      </c>
      <c r="M874" s="20"/>
    </row>
    <row r="875" spans="1:12" ht="22.5" customHeight="1">
      <c r="A875" s="70" t="s">
        <v>432</v>
      </c>
      <c r="B875" s="71"/>
      <c r="C875" s="72"/>
      <c r="D875" s="3">
        <v>980</v>
      </c>
      <c r="E875" s="2" t="s">
        <v>37</v>
      </c>
      <c r="F875" s="2" t="s">
        <v>298</v>
      </c>
      <c r="G875" s="2" t="s">
        <v>28</v>
      </c>
      <c r="H875" s="73">
        <f>SUM(H877+H876)</f>
        <v>7274810</v>
      </c>
      <c r="I875" s="74"/>
      <c r="J875" s="75"/>
      <c r="K875" s="15">
        <f>SUM(K877+K876)</f>
        <v>7274810</v>
      </c>
      <c r="L875" s="15">
        <f>SUM(L877+L876)</f>
        <v>7274810</v>
      </c>
    </row>
    <row r="876" spans="1:15" ht="15.75" customHeight="1">
      <c r="A876" s="70" t="s">
        <v>974</v>
      </c>
      <c r="B876" s="71"/>
      <c r="C876" s="72"/>
      <c r="D876" s="3">
        <v>980</v>
      </c>
      <c r="E876" s="2" t="s">
        <v>37</v>
      </c>
      <c r="F876" s="2" t="s">
        <v>299</v>
      </c>
      <c r="G876" s="2" t="s">
        <v>140</v>
      </c>
      <c r="H876" s="73">
        <v>54400</v>
      </c>
      <c r="I876" s="74"/>
      <c r="J876" s="75"/>
      <c r="K876" s="15">
        <v>54400</v>
      </c>
      <c r="L876" s="15">
        <v>54400</v>
      </c>
      <c r="O876" t="s">
        <v>970</v>
      </c>
    </row>
    <row r="877" spans="1:12" ht="15.75" customHeight="1">
      <c r="A877" s="70" t="s">
        <v>107</v>
      </c>
      <c r="B877" s="71"/>
      <c r="C877" s="72"/>
      <c r="D877" s="3">
        <v>980</v>
      </c>
      <c r="E877" s="2" t="s">
        <v>37</v>
      </c>
      <c r="F877" s="2" t="s">
        <v>299</v>
      </c>
      <c r="G877" s="2" t="s">
        <v>99</v>
      </c>
      <c r="H877" s="73">
        <v>7220410</v>
      </c>
      <c r="I877" s="74"/>
      <c r="J877" s="75"/>
      <c r="K877" s="15">
        <v>7220410</v>
      </c>
      <c r="L877" s="15">
        <v>7220410</v>
      </c>
    </row>
    <row r="878" spans="1:12" ht="15" customHeight="1" hidden="1">
      <c r="A878" s="70" t="s">
        <v>300</v>
      </c>
      <c r="B878" s="71"/>
      <c r="C878" s="72"/>
      <c r="D878" s="3">
        <v>980</v>
      </c>
      <c r="E878" s="2" t="s">
        <v>37</v>
      </c>
      <c r="F878" s="2" t="s">
        <v>301</v>
      </c>
      <c r="G878" s="2" t="s">
        <v>28</v>
      </c>
      <c r="H878" s="73">
        <f>SUM(H879)</f>
        <v>0</v>
      </c>
      <c r="I878" s="74"/>
      <c r="J878" s="75"/>
      <c r="K878" s="9"/>
      <c r="L878" s="9"/>
    </row>
    <row r="879" spans="1:12" ht="17.25" customHeight="1" hidden="1">
      <c r="A879" s="70" t="s">
        <v>217</v>
      </c>
      <c r="B879" s="71"/>
      <c r="C879" s="72"/>
      <c r="D879" s="3">
        <v>980</v>
      </c>
      <c r="E879" s="2" t="s">
        <v>37</v>
      </c>
      <c r="F879" s="2" t="s">
        <v>301</v>
      </c>
      <c r="G879" s="2" t="s">
        <v>216</v>
      </c>
      <c r="H879" s="73">
        <f>SUM(H880)</f>
        <v>0</v>
      </c>
      <c r="I879" s="74"/>
      <c r="J879" s="75"/>
      <c r="K879" s="9"/>
      <c r="L879" s="9"/>
    </row>
    <row r="880" spans="1:12" ht="17.25" customHeight="1" hidden="1">
      <c r="A880" s="70" t="s">
        <v>107</v>
      </c>
      <c r="B880" s="71"/>
      <c r="C880" s="72"/>
      <c r="D880" s="3">
        <v>980</v>
      </c>
      <c r="E880" s="2" t="s">
        <v>37</v>
      </c>
      <c r="F880" s="2" t="s">
        <v>301</v>
      </c>
      <c r="G880" s="2" t="s">
        <v>99</v>
      </c>
      <c r="H880" s="73">
        <v>0</v>
      </c>
      <c r="I880" s="74"/>
      <c r="J880" s="75"/>
      <c r="K880" s="17"/>
      <c r="L880" s="17"/>
    </row>
    <row r="881" spans="1:12" ht="33.75" customHeight="1">
      <c r="A881" s="70" t="s">
        <v>428</v>
      </c>
      <c r="B881" s="71"/>
      <c r="C881" s="72"/>
      <c r="D881" s="3">
        <v>980</v>
      </c>
      <c r="E881" s="2" t="s">
        <v>37</v>
      </c>
      <c r="F881" s="2" t="s">
        <v>188</v>
      </c>
      <c r="G881" s="2" t="s">
        <v>28</v>
      </c>
      <c r="H881" s="73">
        <f>SUM(H882)</f>
        <v>186300700</v>
      </c>
      <c r="I881" s="74"/>
      <c r="J881" s="75"/>
      <c r="K881" s="18">
        <f>SUM(K882)</f>
        <v>198083796</v>
      </c>
      <c r="L881" s="18">
        <f>SUM(L882)</f>
        <v>209977150</v>
      </c>
    </row>
    <row r="882" spans="1:16" ht="14.25" customHeight="1">
      <c r="A882" s="70" t="s">
        <v>107</v>
      </c>
      <c r="B882" s="71"/>
      <c r="C882" s="72"/>
      <c r="D882" s="3">
        <v>980</v>
      </c>
      <c r="E882" s="2" t="s">
        <v>37</v>
      </c>
      <c r="F882" s="2" t="s">
        <v>189</v>
      </c>
      <c r="G882" s="2" t="s">
        <v>99</v>
      </c>
      <c r="H882" s="73">
        <v>186300700</v>
      </c>
      <c r="I882" s="74"/>
      <c r="J882" s="75"/>
      <c r="K882" s="15">
        <v>198083796</v>
      </c>
      <c r="L882" s="15">
        <v>209977150</v>
      </c>
      <c r="M882" s="20"/>
      <c r="N882" s="20"/>
      <c r="O882" s="20"/>
      <c r="P882" s="20"/>
    </row>
    <row r="883" spans="1:12" ht="15" customHeight="1" hidden="1">
      <c r="A883" s="70" t="s">
        <v>210</v>
      </c>
      <c r="B883" s="71"/>
      <c r="C883" s="72"/>
      <c r="D883" s="3">
        <v>980</v>
      </c>
      <c r="E883" s="2" t="s">
        <v>37</v>
      </c>
      <c r="F883" s="2" t="s">
        <v>218</v>
      </c>
      <c r="G883" s="2" t="s">
        <v>28</v>
      </c>
      <c r="H883" s="73">
        <f>SUM(H884)</f>
        <v>0</v>
      </c>
      <c r="I883" s="74"/>
      <c r="J883" s="75"/>
      <c r="K883" s="9"/>
      <c r="L883" s="9"/>
    </row>
    <row r="884" spans="1:12" ht="17.25" customHeight="1" hidden="1">
      <c r="A884" s="70" t="s">
        <v>107</v>
      </c>
      <c r="B884" s="71"/>
      <c r="C884" s="72"/>
      <c r="D884" s="3">
        <v>980</v>
      </c>
      <c r="E884" s="2" t="s">
        <v>37</v>
      </c>
      <c r="F884" s="2" t="s">
        <v>218</v>
      </c>
      <c r="G884" s="2" t="s">
        <v>99</v>
      </c>
      <c r="H884" s="73">
        <v>0</v>
      </c>
      <c r="I884" s="74"/>
      <c r="J884" s="75"/>
      <c r="K884" s="9"/>
      <c r="L884" s="9"/>
    </row>
    <row r="885" spans="1:12" ht="18.75" customHeight="1" hidden="1">
      <c r="A885" s="70" t="s">
        <v>331</v>
      </c>
      <c r="B885" s="71"/>
      <c r="C885" s="72"/>
      <c r="D885" s="3">
        <v>980</v>
      </c>
      <c r="E885" s="2" t="s">
        <v>37</v>
      </c>
      <c r="F885" s="2" t="s">
        <v>332</v>
      </c>
      <c r="G885" s="2" t="s">
        <v>28</v>
      </c>
      <c r="H885" s="73">
        <f>SUM(H886)</f>
        <v>0</v>
      </c>
      <c r="I885" s="74"/>
      <c r="J885" s="75"/>
      <c r="K885" s="9"/>
      <c r="L885" s="9"/>
    </row>
    <row r="886" spans="1:12" ht="21" customHeight="1" hidden="1">
      <c r="A886" s="70" t="s">
        <v>217</v>
      </c>
      <c r="B886" s="71"/>
      <c r="C886" s="72"/>
      <c r="D886" s="3">
        <v>980</v>
      </c>
      <c r="E886" s="2" t="s">
        <v>37</v>
      </c>
      <c r="F886" s="2" t="s">
        <v>332</v>
      </c>
      <c r="G886" s="2" t="s">
        <v>216</v>
      </c>
      <c r="H886" s="73">
        <f>SUM(H887)</f>
        <v>0</v>
      </c>
      <c r="I886" s="74"/>
      <c r="J886" s="75"/>
      <c r="K886" s="9"/>
      <c r="L886" s="9"/>
    </row>
    <row r="887" spans="1:12" ht="18" customHeight="1" hidden="1">
      <c r="A887" s="70" t="s">
        <v>107</v>
      </c>
      <c r="B887" s="71"/>
      <c r="C887" s="72"/>
      <c r="D887" s="3">
        <v>980</v>
      </c>
      <c r="E887" s="2" t="s">
        <v>37</v>
      </c>
      <c r="F887" s="2" t="s">
        <v>332</v>
      </c>
      <c r="G887" s="2" t="s">
        <v>99</v>
      </c>
      <c r="H887" s="73">
        <v>0</v>
      </c>
      <c r="I887" s="74"/>
      <c r="J887" s="75"/>
      <c r="K887" s="9"/>
      <c r="L887" s="9"/>
    </row>
    <row r="888" spans="1:12" ht="20.25" customHeight="1" hidden="1">
      <c r="A888" s="70" t="s">
        <v>331</v>
      </c>
      <c r="B888" s="71"/>
      <c r="C888" s="72"/>
      <c r="D888" s="3">
        <v>980</v>
      </c>
      <c r="E888" s="2" t="s">
        <v>37</v>
      </c>
      <c r="F888" s="2" t="s">
        <v>332</v>
      </c>
      <c r="G888" s="2" t="s">
        <v>28</v>
      </c>
      <c r="H888" s="73">
        <f>SUM(H889)</f>
        <v>0</v>
      </c>
      <c r="I888" s="74"/>
      <c r="J888" s="75"/>
      <c r="K888" s="9"/>
      <c r="L888" s="9"/>
    </row>
    <row r="889" spans="1:12" ht="21.75" customHeight="1" hidden="1">
      <c r="A889" s="70" t="s">
        <v>217</v>
      </c>
      <c r="B889" s="71"/>
      <c r="C889" s="72"/>
      <c r="D889" s="3">
        <v>980</v>
      </c>
      <c r="E889" s="2" t="s">
        <v>37</v>
      </c>
      <c r="F889" s="2" t="s">
        <v>332</v>
      </c>
      <c r="G889" s="2" t="s">
        <v>216</v>
      </c>
      <c r="H889" s="73">
        <f>SUM(H890)</f>
        <v>0</v>
      </c>
      <c r="I889" s="74"/>
      <c r="J889" s="75"/>
      <c r="K889" s="9"/>
      <c r="L889" s="9"/>
    </row>
    <row r="890" spans="1:12" ht="21.75" customHeight="1" hidden="1">
      <c r="A890" s="70" t="s">
        <v>107</v>
      </c>
      <c r="B890" s="71"/>
      <c r="C890" s="72"/>
      <c r="D890" s="3">
        <v>980</v>
      </c>
      <c r="E890" s="2" t="s">
        <v>37</v>
      </c>
      <c r="F890" s="2" t="s">
        <v>332</v>
      </c>
      <c r="G890" s="2" t="s">
        <v>99</v>
      </c>
      <c r="H890" s="73">
        <v>0</v>
      </c>
      <c r="I890" s="74"/>
      <c r="J890" s="75"/>
      <c r="K890" s="9"/>
      <c r="L890" s="9"/>
    </row>
    <row r="891" spans="1:12" ht="39" customHeight="1" hidden="1">
      <c r="A891" s="79"/>
      <c r="B891" s="80"/>
      <c r="C891" s="81"/>
      <c r="D891" s="3">
        <v>980</v>
      </c>
      <c r="E891" s="2" t="s">
        <v>37</v>
      </c>
      <c r="F891" s="2"/>
      <c r="G891" s="2" t="s">
        <v>28</v>
      </c>
      <c r="H891" s="73">
        <f>SUM(H892)</f>
        <v>3100000</v>
      </c>
      <c r="I891" s="74"/>
      <c r="J891" s="75"/>
      <c r="K891" s="15">
        <f aca="true" t="shared" si="34" ref="K891:L893">SUM(K892)</f>
        <v>2100000</v>
      </c>
      <c r="L891" s="15">
        <f t="shared" si="34"/>
        <v>2100000</v>
      </c>
    </row>
    <row r="892" spans="1:12" ht="12.75" customHeight="1" hidden="1">
      <c r="A892" s="70"/>
      <c r="B892" s="71"/>
      <c r="C892" s="72"/>
      <c r="D892" s="3">
        <v>980</v>
      </c>
      <c r="E892" s="2" t="s">
        <v>37</v>
      </c>
      <c r="F892" s="2"/>
      <c r="G892" s="2" t="s">
        <v>28</v>
      </c>
      <c r="H892" s="73">
        <f>SUM(H894)</f>
        <v>3100000</v>
      </c>
      <c r="I892" s="74"/>
      <c r="J892" s="75"/>
      <c r="K892" s="15">
        <f t="shared" si="34"/>
        <v>2100000</v>
      </c>
      <c r="L892" s="15">
        <f t="shared" si="34"/>
        <v>2100000</v>
      </c>
    </row>
    <row r="893" spans="1:12" ht="17.25" customHeight="1">
      <c r="A893" s="70" t="s">
        <v>669</v>
      </c>
      <c r="B893" s="71"/>
      <c r="C893" s="72"/>
      <c r="D893" s="3">
        <v>980</v>
      </c>
      <c r="E893" s="2" t="s">
        <v>37</v>
      </c>
      <c r="F893" s="2" t="s">
        <v>671</v>
      </c>
      <c r="G893" s="2" t="s">
        <v>28</v>
      </c>
      <c r="H893" s="128">
        <f>SUM(H894)</f>
        <v>3100000</v>
      </c>
      <c r="I893" s="129"/>
      <c r="J893" s="130"/>
      <c r="K893" s="15">
        <f t="shared" si="34"/>
        <v>2100000</v>
      </c>
      <c r="L893" s="15">
        <f t="shared" si="34"/>
        <v>2100000</v>
      </c>
    </row>
    <row r="894" spans="1:14" ht="17.25" customHeight="1">
      <c r="A894" s="70" t="s">
        <v>107</v>
      </c>
      <c r="B894" s="71"/>
      <c r="C894" s="72"/>
      <c r="D894" s="3">
        <v>980</v>
      </c>
      <c r="E894" s="2" t="s">
        <v>37</v>
      </c>
      <c r="F894" s="2" t="s">
        <v>671</v>
      </c>
      <c r="G894" s="2" t="s">
        <v>99</v>
      </c>
      <c r="H894" s="73">
        <v>3100000</v>
      </c>
      <c r="I894" s="74"/>
      <c r="J894" s="75"/>
      <c r="K894" s="15">
        <v>2100000</v>
      </c>
      <c r="L894" s="15">
        <v>2100000</v>
      </c>
      <c r="M894" s="20"/>
      <c r="N894" s="20">
        <v>1000000</v>
      </c>
    </row>
    <row r="895" spans="1:12" ht="26.25" customHeight="1">
      <c r="A895" s="79" t="s">
        <v>844</v>
      </c>
      <c r="B895" s="80"/>
      <c r="C895" s="81"/>
      <c r="D895" s="3">
        <v>980</v>
      </c>
      <c r="E895" s="2" t="s">
        <v>37</v>
      </c>
      <c r="F895" s="2" t="s">
        <v>266</v>
      </c>
      <c r="G895" s="2" t="s">
        <v>28</v>
      </c>
      <c r="H895" s="73">
        <f>SUM(H896+H899)</f>
        <v>7732012</v>
      </c>
      <c r="I895" s="74"/>
      <c r="J895" s="75"/>
      <c r="K895" s="15">
        <f>SUM(K896+K899)</f>
        <v>7902012</v>
      </c>
      <c r="L895" s="15">
        <f>SUM(L896+L899)</f>
        <v>8057012</v>
      </c>
    </row>
    <row r="896" spans="1:12" ht="26.25" customHeight="1">
      <c r="A896" s="70" t="s">
        <v>474</v>
      </c>
      <c r="B896" s="71"/>
      <c r="C896" s="72"/>
      <c r="D896" s="3">
        <v>980</v>
      </c>
      <c r="E896" s="2" t="s">
        <v>37</v>
      </c>
      <c r="F896" s="2" t="s">
        <v>866</v>
      </c>
      <c r="G896" s="2" t="s">
        <v>28</v>
      </c>
      <c r="H896" s="73">
        <f>SUM(H897)</f>
        <v>1470000</v>
      </c>
      <c r="I896" s="74"/>
      <c r="J896" s="75"/>
      <c r="K896" s="15">
        <f>SUM(K897)</f>
        <v>1640000</v>
      </c>
      <c r="L896" s="15">
        <f>SUM(L897)</f>
        <v>1795000</v>
      </c>
    </row>
    <row r="897" spans="1:12" ht="26.25" customHeight="1">
      <c r="A897" s="70" t="s">
        <v>217</v>
      </c>
      <c r="B897" s="71"/>
      <c r="C897" s="72"/>
      <c r="D897" s="3">
        <v>980</v>
      </c>
      <c r="E897" s="2" t="s">
        <v>37</v>
      </c>
      <c r="F897" s="2" t="s">
        <v>867</v>
      </c>
      <c r="G897" s="2" t="s">
        <v>216</v>
      </c>
      <c r="H897" s="73">
        <f>SUM(H898)</f>
        <v>1470000</v>
      </c>
      <c r="I897" s="74"/>
      <c r="J897" s="75"/>
      <c r="K897" s="15">
        <f>SUM(K898)</f>
        <v>1640000</v>
      </c>
      <c r="L897" s="15">
        <f>SUM(L898)</f>
        <v>1795000</v>
      </c>
    </row>
    <row r="898" spans="1:13" ht="18.75" customHeight="1">
      <c r="A898" s="70" t="s">
        <v>107</v>
      </c>
      <c r="B898" s="71"/>
      <c r="C898" s="72"/>
      <c r="D898" s="3">
        <v>980</v>
      </c>
      <c r="E898" s="2" t="s">
        <v>37</v>
      </c>
      <c r="F898" s="2" t="s">
        <v>867</v>
      </c>
      <c r="G898" s="2" t="s">
        <v>99</v>
      </c>
      <c r="H898" s="73">
        <v>1470000</v>
      </c>
      <c r="I898" s="74"/>
      <c r="J898" s="75"/>
      <c r="K898" s="15">
        <v>1640000</v>
      </c>
      <c r="L898" s="15">
        <v>1795000</v>
      </c>
      <c r="M898" s="20"/>
    </row>
    <row r="899" spans="1:12" ht="26.25" customHeight="1">
      <c r="A899" s="70" t="s">
        <v>475</v>
      </c>
      <c r="B899" s="71"/>
      <c r="C899" s="72"/>
      <c r="D899" s="3">
        <v>980</v>
      </c>
      <c r="E899" s="2" t="s">
        <v>37</v>
      </c>
      <c r="F899" s="2" t="s">
        <v>868</v>
      </c>
      <c r="G899" s="2" t="s">
        <v>28</v>
      </c>
      <c r="H899" s="73">
        <f>SUM(H900)</f>
        <v>6262012</v>
      </c>
      <c r="I899" s="74"/>
      <c r="J899" s="75"/>
      <c r="K899" s="15">
        <f>SUM(K900)</f>
        <v>6262012</v>
      </c>
      <c r="L899" s="15">
        <f>SUM(L900)</f>
        <v>6262012</v>
      </c>
    </row>
    <row r="900" spans="1:13" ht="26.25" customHeight="1">
      <c r="A900" s="70" t="s">
        <v>217</v>
      </c>
      <c r="B900" s="71"/>
      <c r="C900" s="72"/>
      <c r="D900" s="3">
        <v>980</v>
      </c>
      <c r="E900" s="2" t="s">
        <v>37</v>
      </c>
      <c r="F900" s="2" t="s">
        <v>869</v>
      </c>
      <c r="G900" s="2" t="s">
        <v>216</v>
      </c>
      <c r="H900" s="73">
        <f>SUM(H901)</f>
        <v>6262012</v>
      </c>
      <c r="I900" s="74"/>
      <c r="J900" s="75"/>
      <c r="K900" s="15">
        <f>SUM(K901)</f>
        <v>6262012</v>
      </c>
      <c r="L900" s="15">
        <f>SUM(L901)</f>
        <v>6262012</v>
      </c>
      <c r="M900" s="36"/>
    </row>
    <row r="901" spans="1:13" ht="18.75" customHeight="1">
      <c r="A901" s="70" t="s">
        <v>107</v>
      </c>
      <c r="B901" s="71"/>
      <c r="C901" s="72"/>
      <c r="D901" s="3">
        <v>980</v>
      </c>
      <c r="E901" s="2" t="s">
        <v>37</v>
      </c>
      <c r="F901" s="2" t="s">
        <v>869</v>
      </c>
      <c r="G901" s="2" t="s">
        <v>99</v>
      </c>
      <c r="H901" s="73">
        <v>6262012</v>
      </c>
      <c r="I901" s="74"/>
      <c r="J901" s="75"/>
      <c r="K901" s="15">
        <v>6262012</v>
      </c>
      <c r="L901" s="15">
        <v>6262012</v>
      </c>
      <c r="M901" s="20"/>
    </row>
    <row r="902" spans="1:12" ht="15" customHeight="1" hidden="1">
      <c r="A902" s="70" t="s">
        <v>72</v>
      </c>
      <c r="B902" s="71"/>
      <c r="C902" s="72"/>
      <c r="D902" s="3">
        <v>980</v>
      </c>
      <c r="E902" s="2" t="s">
        <v>37</v>
      </c>
      <c r="F902" s="2" t="s">
        <v>220</v>
      </c>
      <c r="G902" s="2" t="s">
        <v>28</v>
      </c>
      <c r="H902" s="99">
        <f>SUM(H903)</f>
        <v>0</v>
      </c>
      <c r="I902" s="100"/>
      <c r="J902" s="101"/>
      <c r="K902" s="9"/>
      <c r="L902" s="9"/>
    </row>
    <row r="903" spans="1:12" ht="12" customHeight="1" hidden="1">
      <c r="A903" s="70" t="s">
        <v>107</v>
      </c>
      <c r="B903" s="71"/>
      <c r="C903" s="72"/>
      <c r="D903" s="3">
        <v>980</v>
      </c>
      <c r="E903" s="2" t="s">
        <v>37</v>
      </c>
      <c r="F903" s="2" t="s">
        <v>220</v>
      </c>
      <c r="G903" s="2" t="s">
        <v>99</v>
      </c>
      <c r="H903" s="99">
        <v>0</v>
      </c>
      <c r="I903" s="100"/>
      <c r="J903" s="101"/>
      <c r="K903" s="9"/>
      <c r="L903" s="9"/>
    </row>
    <row r="904" spans="1:12" ht="12.75" customHeight="1">
      <c r="A904" s="79" t="s">
        <v>237</v>
      </c>
      <c r="B904" s="80"/>
      <c r="C904" s="81"/>
      <c r="D904" s="3">
        <v>980</v>
      </c>
      <c r="E904" s="2" t="s">
        <v>238</v>
      </c>
      <c r="F904" s="2" t="s">
        <v>148</v>
      </c>
      <c r="G904" s="2" t="s">
        <v>28</v>
      </c>
      <c r="H904" s="73">
        <f>SUM(H905,H917)</f>
        <v>26530662</v>
      </c>
      <c r="I904" s="74"/>
      <c r="J904" s="75"/>
      <c r="K904" s="15">
        <f>SUM(K905)</f>
        <v>26530662</v>
      </c>
      <c r="L904" s="15">
        <f>SUM(L905)</f>
        <v>26530662</v>
      </c>
    </row>
    <row r="905" spans="1:12" ht="27" customHeight="1">
      <c r="A905" s="79" t="s">
        <v>708</v>
      </c>
      <c r="B905" s="80"/>
      <c r="C905" s="81"/>
      <c r="D905" s="3">
        <v>980</v>
      </c>
      <c r="E905" s="2" t="s">
        <v>238</v>
      </c>
      <c r="F905" s="2" t="s">
        <v>190</v>
      </c>
      <c r="G905" s="2" t="s">
        <v>28</v>
      </c>
      <c r="H905" s="73">
        <f>SUM(H906+H908+H911+H915)</f>
        <v>26530662</v>
      </c>
      <c r="I905" s="74"/>
      <c r="J905" s="75"/>
      <c r="K905" s="18">
        <f>SUM(K906+K908+K911+K915)</f>
        <v>26530662</v>
      </c>
      <c r="L905" s="18">
        <f>SUM(L906+L908+L911+L915)</f>
        <v>26530662</v>
      </c>
    </row>
    <row r="906" spans="1:15" ht="21" customHeight="1">
      <c r="A906" s="70" t="s">
        <v>110</v>
      </c>
      <c r="B906" s="71"/>
      <c r="C906" s="72"/>
      <c r="D906" s="3">
        <v>980</v>
      </c>
      <c r="E906" s="2" t="s">
        <v>238</v>
      </c>
      <c r="F906" s="2" t="s">
        <v>191</v>
      </c>
      <c r="G906" s="2" t="s">
        <v>28</v>
      </c>
      <c r="H906" s="73">
        <f>SUM(H907)</f>
        <v>24477000</v>
      </c>
      <c r="I906" s="74"/>
      <c r="J906" s="75"/>
      <c r="K906" s="18">
        <f>SUM(K907)</f>
        <v>24477000</v>
      </c>
      <c r="L906" s="18">
        <f>SUM(L907)</f>
        <v>24477000</v>
      </c>
      <c r="M906" s="20"/>
      <c r="N906" s="20"/>
      <c r="O906" s="20"/>
    </row>
    <row r="907" spans="1:15" ht="12" customHeight="1">
      <c r="A907" s="70" t="s">
        <v>107</v>
      </c>
      <c r="B907" s="71"/>
      <c r="C907" s="72"/>
      <c r="D907" s="3">
        <v>980</v>
      </c>
      <c r="E907" s="2" t="s">
        <v>238</v>
      </c>
      <c r="F907" s="2" t="s">
        <v>192</v>
      </c>
      <c r="G907" s="2" t="s">
        <v>99</v>
      </c>
      <c r="H907" s="73">
        <v>24477000</v>
      </c>
      <c r="I907" s="74"/>
      <c r="J907" s="75"/>
      <c r="K907" s="15">
        <v>24477000</v>
      </c>
      <c r="L907" s="15">
        <v>24477000</v>
      </c>
      <c r="M907" s="36">
        <v>13801.73</v>
      </c>
      <c r="N907" s="36"/>
      <c r="O907" s="36"/>
    </row>
    <row r="908" spans="1:12" ht="18" customHeight="1" hidden="1">
      <c r="A908" s="70" t="s">
        <v>495</v>
      </c>
      <c r="B908" s="71"/>
      <c r="C908" s="72"/>
      <c r="D908" s="3">
        <v>980</v>
      </c>
      <c r="E908" s="2" t="s">
        <v>238</v>
      </c>
      <c r="F908" s="2" t="s">
        <v>496</v>
      </c>
      <c r="G908" s="2" t="s">
        <v>28</v>
      </c>
      <c r="H908" s="73">
        <f>SUM(H909)</f>
        <v>0</v>
      </c>
      <c r="I908" s="74"/>
      <c r="J908" s="75"/>
      <c r="K908" s="15">
        <f>SUM(K909)</f>
        <v>0</v>
      </c>
      <c r="L908" s="15">
        <f>SUM(L909)</f>
        <v>0</v>
      </c>
    </row>
    <row r="909" spans="1:13" ht="24" customHeight="1" hidden="1">
      <c r="A909" s="70" t="s">
        <v>217</v>
      </c>
      <c r="B909" s="71"/>
      <c r="C909" s="72"/>
      <c r="D909" s="3">
        <v>980</v>
      </c>
      <c r="E909" s="2" t="s">
        <v>238</v>
      </c>
      <c r="F909" s="2" t="s">
        <v>496</v>
      </c>
      <c r="G909" s="2" t="s">
        <v>216</v>
      </c>
      <c r="H909" s="73">
        <f>SUM(H910)</f>
        <v>0</v>
      </c>
      <c r="I909" s="74"/>
      <c r="J909" s="75"/>
      <c r="K909" s="15">
        <f>SUM(K910)</f>
        <v>0</v>
      </c>
      <c r="L909" s="15">
        <f>SUM(L910)</f>
        <v>0</v>
      </c>
      <c r="M909" s="20"/>
    </row>
    <row r="910" spans="1:13" ht="18.75" customHeight="1" hidden="1">
      <c r="A910" s="70" t="s">
        <v>98</v>
      </c>
      <c r="B910" s="71"/>
      <c r="C910" s="72"/>
      <c r="D910" s="3">
        <v>980</v>
      </c>
      <c r="E910" s="2" t="s">
        <v>238</v>
      </c>
      <c r="F910" s="2" t="s">
        <v>496</v>
      </c>
      <c r="G910" s="2" t="s">
        <v>99</v>
      </c>
      <c r="H910" s="73">
        <v>0</v>
      </c>
      <c r="I910" s="74"/>
      <c r="J910" s="75"/>
      <c r="K910" s="15">
        <v>0</v>
      </c>
      <c r="L910" s="15">
        <v>0</v>
      </c>
      <c r="M910" s="20">
        <v>-13801.73</v>
      </c>
    </row>
    <row r="911" spans="1:13" ht="25.5" customHeight="1">
      <c r="A911" s="70" t="s">
        <v>571</v>
      </c>
      <c r="B911" s="71"/>
      <c r="C911" s="72"/>
      <c r="D911" s="3">
        <v>980</v>
      </c>
      <c r="E911" s="2" t="s">
        <v>238</v>
      </c>
      <c r="F911" s="2" t="s">
        <v>572</v>
      </c>
      <c r="G911" s="2" t="s">
        <v>28</v>
      </c>
      <c r="H911" s="73">
        <f>SUM(H912)</f>
        <v>1876662</v>
      </c>
      <c r="I911" s="74"/>
      <c r="J911" s="75"/>
      <c r="K911" s="15">
        <f>SUM(K912)</f>
        <v>1876662</v>
      </c>
      <c r="L911" s="15">
        <f>SUM(L912)</f>
        <v>1876662</v>
      </c>
      <c r="M911" s="20"/>
    </row>
    <row r="912" spans="1:15" ht="18.75" customHeight="1">
      <c r="A912" s="70" t="s">
        <v>217</v>
      </c>
      <c r="B912" s="71"/>
      <c r="C912" s="72"/>
      <c r="D912" s="3">
        <v>980</v>
      </c>
      <c r="E912" s="2" t="s">
        <v>238</v>
      </c>
      <c r="F912" s="2" t="s">
        <v>573</v>
      </c>
      <c r="G912" s="2" t="s">
        <v>216</v>
      </c>
      <c r="H912" s="73">
        <f>SUM(H913)</f>
        <v>1876662</v>
      </c>
      <c r="I912" s="74"/>
      <c r="J912" s="75"/>
      <c r="K912" s="15">
        <f>SUM(K913)</f>
        <v>1876662</v>
      </c>
      <c r="L912" s="15">
        <f>SUM(L913)</f>
        <v>1876662</v>
      </c>
      <c r="M912" s="20"/>
      <c r="N912" s="20"/>
      <c r="O912" s="20"/>
    </row>
    <row r="913" spans="1:15" ht="18.75" customHeight="1">
      <c r="A913" s="70" t="s">
        <v>107</v>
      </c>
      <c r="B913" s="71"/>
      <c r="C913" s="72"/>
      <c r="D913" s="3">
        <v>980</v>
      </c>
      <c r="E913" s="2" t="s">
        <v>238</v>
      </c>
      <c r="F913" s="2" t="s">
        <v>573</v>
      </c>
      <c r="G913" s="2" t="s">
        <v>99</v>
      </c>
      <c r="H913" s="73">
        <v>1876662</v>
      </c>
      <c r="I913" s="74"/>
      <c r="J913" s="75"/>
      <c r="K913" s="15">
        <v>1876662</v>
      </c>
      <c r="L913" s="15">
        <v>1876662</v>
      </c>
      <c r="M913" s="20"/>
      <c r="N913" s="20"/>
      <c r="O913" s="20"/>
    </row>
    <row r="914" spans="1:12" ht="17.25" customHeight="1">
      <c r="A914" s="70" t="s">
        <v>669</v>
      </c>
      <c r="B914" s="71"/>
      <c r="C914" s="72"/>
      <c r="D914" s="3">
        <v>980</v>
      </c>
      <c r="E914" s="2" t="s">
        <v>238</v>
      </c>
      <c r="F914" s="2" t="s">
        <v>707</v>
      </c>
      <c r="G914" s="2" t="s">
        <v>28</v>
      </c>
      <c r="H914" s="73">
        <f>SUM(H915)</f>
        <v>177000</v>
      </c>
      <c r="I914" s="74"/>
      <c r="J914" s="75"/>
      <c r="K914" s="15">
        <f>SUM(K915)</f>
        <v>177000</v>
      </c>
      <c r="L914" s="15">
        <f>SUM(L915)</f>
        <v>177000</v>
      </c>
    </row>
    <row r="915" spans="1:13" ht="26.25" customHeight="1">
      <c r="A915" s="70" t="s">
        <v>217</v>
      </c>
      <c r="B915" s="71"/>
      <c r="C915" s="72"/>
      <c r="D915" s="3">
        <v>980</v>
      </c>
      <c r="E915" s="2" t="s">
        <v>238</v>
      </c>
      <c r="F915" s="2" t="s">
        <v>672</v>
      </c>
      <c r="G915" s="2" t="s">
        <v>216</v>
      </c>
      <c r="H915" s="128">
        <f>SUM(H916)</f>
        <v>177000</v>
      </c>
      <c r="I915" s="129"/>
      <c r="J915" s="130"/>
      <c r="K915" s="15">
        <f>SUM(K916)</f>
        <v>177000</v>
      </c>
      <c r="L915" s="15">
        <f>SUM(L916)</f>
        <v>177000</v>
      </c>
      <c r="M915" s="20">
        <v>100000</v>
      </c>
    </row>
    <row r="916" spans="1:13" ht="12" customHeight="1">
      <c r="A916" s="70" t="s">
        <v>107</v>
      </c>
      <c r="B916" s="71"/>
      <c r="C916" s="72"/>
      <c r="D916" s="3">
        <v>980</v>
      </c>
      <c r="E916" s="2" t="s">
        <v>238</v>
      </c>
      <c r="F916" s="2" t="s">
        <v>672</v>
      </c>
      <c r="G916" s="2" t="s">
        <v>99</v>
      </c>
      <c r="H916" s="73">
        <v>177000</v>
      </c>
      <c r="I916" s="74"/>
      <c r="J916" s="75"/>
      <c r="K916" s="15">
        <v>177000</v>
      </c>
      <c r="L916" s="15">
        <v>177000</v>
      </c>
      <c r="M916" s="20">
        <v>49775</v>
      </c>
    </row>
    <row r="917" spans="1:12" ht="16.5" customHeight="1" hidden="1">
      <c r="A917" s="70" t="s">
        <v>302</v>
      </c>
      <c r="B917" s="71"/>
      <c r="C917" s="72"/>
      <c r="D917" s="3">
        <v>980</v>
      </c>
      <c r="E917" s="2" t="s">
        <v>238</v>
      </c>
      <c r="F917" s="2" t="s">
        <v>220</v>
      </c>
      <c r="G917" s="2" t="s">
        <v>28</v>
      </c>
      <c r="H917" s="73">
        <f>SUM(H918)</f>
        <v>0</v>
      </c>
      <c r="I917" s="74"/>
      <c r="J917" s="75"/>
      <c r="K917" s="15"/>
      <c r="L917" s="15"/>
    </row>
    <row r="918" spans="1:12" ht="24" customHeight="1" hidden="1">
      <c r="A918" s="70" t="s">
        <v>217</v>
      </c>
      <c r="B918" s="71"/>
      <c r="C918" s="72"/>
      <c r="D918" s="3">
        <v>980</v>
      </c>
      <c r="E918" s="2" t="s">
        <v>238</v>
      </c>
      <c r="F918" s="2" t="s">
        <v>220</v>
      </c>
      <c r="G918" s="2" t="s">
        <v>216</v>
      </c>
      <c r="H918" s="73">
        <f>SUM(H919)</f>
        <v>0</v>
      </c>
      <c r="I918" s="74"/>
      <c r="J918" s="75"/>
      <c r="K918" s="15"/>
      <c r="L918" s="15"/>
    </row>
    <row r="919" spans="1:13" ht="12.75" customHeight="1" hidden="1">
      <c r="A919" s="70" t="s">
        <v>98</v>
      </c>
      <c r="B919" s="71"/>
      <c r="C919" s="72"/>
      <c r="D919" s="3">
        <v>980</v>
      </c>
      <c r="E919" s="2" t="s">
        <v>238</v>
      </c>
      <c r="F919" s="2" t="s">
        <v>220</v>
      </c>
      <c r="G919" s="2" t="s">
        <v>99</v>
      </c>
      <c r="H919" s="73">
        <v>0</v>
      </c>
      <c r="I919" s="74"/>
      <c r="J919" s="75"/>
      <c r="K919" s="15"/>
      <c r="L919" s="15"/>
      <c r="M919" s="20"/>
    </row>
    <row r="920" spans="1:12" ht="18" customHeight="1">
      <c r="A920" s="79" t="s">
        <v>14</v>
      </c>
      <c r="B920" s="80"/>
      <c r="C920" s="81"/>
      <c r="D920" s="3">
        <v>980</v>
      </c>
      <c r="E920" s="2" t="s">
        <v>33</v>
      </c>
      <c r="F920" s="2" t="s">
        <v>148</v>
      </c>
      <c r="G920" s="2" t="s">
        <v>28</v>
      </c>
      <c r="H920" s="73">
        <f>SUM(H921)</f>
        <v>29649740</v>
      </c>
      <c r="I920" s="74"/>
      <c r="J920" s="75"/>
      <c r="K920" s="15">
        <f>SUM(K921)</f>
        <v>28469096</v>
      </c>
      <c r="L920" s="15">
        <f>SUM(L921)</f>
        <v>28469096</v>
      </c>
    </row>
    <row r="921" spans="1:12" ht="27" customHeight="1">
      <c r="A921" s="79" t="s">
        <v>910</v>
      </c>
      <c r="B921" s="80"/>
      <c r="C921" s="81"/>
      <c r="D921" s="3">
        <v>980</v>
      </c>
      <c r="E921" s="2" t="s">
        <v>33</v>
      </c>
      <c r="F921" s="2" t="s">
        <v>178</v>
      </c>
      <c r="G921" s="2" t="s">
        <v>28</v>
      </c>
      <c r="H921" s="73">
        <f>SUM(H922+H930)</f>
        <v>29649740</v>
      </c>
      <c r="I921" s="74"/>
      <c r="J921" s="75"/>
      <c r="K921" s="15">
        <f>SUM(K922+K930)</f>
        <v>28469096</v>
      </c>
      <c r="L921" s="15">
        <f>SUM(L922+L930)</f>
        <v>28469096</v>
      </c>
    </row>
    <row r="922" spans="1:12" ht="21.75" customHeight="1">
      <c r="A922" s="70" t="s">
        <v>110</v>
      </c>
      <c r="B922" s="71"/>
      <c r="C922" s="72"/>
      <c r="D922" s="3">
        <v>980</v>
      </c>
      <c r="E922" s="2" t="s">
        <v>33</v>
      </c>
      <c r="F922" s="2" t="s">
        <v>287</v>
      </c>
      <c r="G922" s="2" t="s">
        <v>28</v>
      </c>
      <c r="H922" s="73">
        <f>SUM(H923,H925,H927,H928,H929)</f>
        <v>24697000</v>
      </c>
      <c r="I922" s="74"/>
      <c r="J922" s="75"/>
      <c r="K922" s="15">
        <f>SUM(K923+K925+K928+K929)</f>
        <v>24697000</v>
      </c>
      <c r="L922" s="15">
        <f>SUM(L923+L925+L928+L929)</f>
        <v>24697000</v>
      </c>
    </row>
    <row r="923" spans="1:12" ht="30.75" customHeight="1">
      <c r="A923" s="70" t="s">
        <v>84</v>
      </c>
      <c r="B923" s="71"/>
      <c r="C923" s="72"/>
      <c r="D923" s="3">
        <v>980</v>
      </c>
      <c r="E923" s="2" t="s">
        <v>33</v>
      </c>
      <c r="F923" s="2" t="s">
        <v>288</v>
      </c>
      <c r="G923" s="2" t="s">
        <v>86</v>
      </c>
      <c r="H923" s="73">
        <f>SUM(H924)</f>
        <v>22438000</v>
      </c>
      <c r="I923" s="74"/>
      <c r="J923" s="75"/>
      <c r="K923" s="15">
        <f>SUM(K924)</f>
        <v>22438000</v>
      </c>
      <c r="L923" s="15">
        <f>SUM(L924)</f>
        <v>22438000</v>
      </c>
    </row>
    <row r="924" spans="1:12" ht="15" customHeight="1">
      <c r="A924" s="70" t="s">
        <v>118</v>
      </c>
      <c r="B924" s="71"/>
      <c r="C924" s="72"/>
      <c r="D924" s="3">
        <v>980</v>
      </c>
      <c r="E924" s="2" t="s">
        <v>33</v>
      </c>
      <c r="F924" s="2" t="s">
        <v>288</v>
      </c>
      <c r="G924" s="2" t="s">
        <v>117</v>
      </c>
      <c r="H924" s="73">
        <v>22438000</v>
      </c>
      <c r="I924" s="74"/>
      <c r="J924" s="75"/>
      <c r="K924" s="15">
        <v>22438000</v>
      </c>
      <c r="L924" s="15">
        <v>22438000</v>
      </c>
    </row>
    <row r="925" spans="1:12" ht="15" customHeight="1">
      <c r="A925" s="70" t="s">
        <v>100</v>
      </c>
      <c r="B925" s="71"/>
      <c r="C925" s="72"/>
      <c r="D925" s="3">
        <v>980</v>
      </c>
      <c r="E925" s="2" t="s">
        <v>33</v>
      </c>
      <c r="F925" s="2" t="s">
        <v>288</v>
      </c>
      <c r="G925" s="2" t="s">
        <v>93</v>
      </c>
      <c r="H925" s="73">
        <f>SUM(H926)</f>
        <v>2200000</v>
      </c>
      <c r="I925" s="74"/>
      <c r="J925" s="75"/>
      <c r="K925" s="18">
        <f>SUM(K926)</f>
        <v>2200000</v>
      </c>
      <c r="L925" s="18">
        <f>SUM(L926)</f>
        <v>2200000</v>
      </c>
    </row>
    <row r="926" spans="1:12" ht="20.25" customHeight="1">
      <c r="A926" s="70" t="s">
        <v>92</v>
      </c>
      <c r="B926" s="71"/>
      <c r="C926" s="72"/>
      <c r="D926" s="3">
        <v>980</v>
      </c>
      <c r="E926" s="2" t="s">
        <v>33</v>
      </c>
      <c r="F926" s="2" t="s">
        <v>288</v>
      </c>
      <c r="G926" s="2" t="s">
        <v>94</v>
      </c>
      <c r="H926" s="73">
        <v>2200000</v>
      </c>
      <c r="I926" s="74"/>
      <c r="J926" s="75"/>
      <c r="K926" s="15">
        <v>2200000</v>
      </c>
      <c r="L926" s="15">
        <v>2200000</v>
      </c>
    </row>
    <row r="927" spans="1:12" ht="15" customHeight="1" hidden="1">
      <c r="A927" s="71" t="s">
        <v>258</v>
      </c>
      <c r="B927" s="71"/>
      <c r="C927" s="72"/>
      <c r="D927" s="3">
        <v>980</v>
      </c>
      <c r="E927" s="2" t="s">
        <v>33</v>
      </c>
      <c r="F927" s="2" t="s">
        <v>288</v>
      </c>
      <c r="G927" s="2" t="s">
        <v>140</v>
      </c>
      <c r="H927" s="73">
        <v>0</v>
      </c>
      <c r="I927" s="74"/>
      <c r="J927" s="75"/>
      <c r="K927" s="9"/>
      <c r="L927" s="9"/>
    </row>
    <row r="928" spans="1:12" ht="16.5" customHeight="1" hidden="1">
      <c r="A928" s="71" t="s">
        <v>139</v>
      </c>
      <c r="B928" s="71"/>
      <c r="C928" s="72"/>
      <c r="D928" s="3">
        <v>980</v>
      </c>
      <c r="E928" s="2" t="s">
        <v>33</v>
      </c>
      <c r="F928" s="2" t="s">
        <v>288</v>
      </c>
      <c r="G928" s="2" t="s">
        <v>138</v>
      </c>
      <c r="H928" s="73">
        <v>0</v>
      </c>
      <c r="I928" s="74"/>
      <c r="J928" s="75"/>
      <c r="K928" s="15">
        <v>0</v>
      </c>
      <c r="L928" s="15">
        <v>0</v>
      </c>
    </row>
    <row r="929" spans="1:12" ht="13.5" customHeight="1">
      <c r="A929" s="71" t="s">
        <v>119</v>
      </c>
      <c r="B929" s="71"/>
      <c r="C929" s="72"/>
      <c r="D929" s="3">
        <v>980</v>
      </c>
      <c r="E929" s="2" t="s">
        <v>33</v>
      </c>
      <c r="F929" s="2" t="s">
        <v>288</v>
      </c>
      <c r="G929" s="2" t="s">
        <v>104</v>
      </c>
      <c r="H929" s="102">
        <v>59000</v>
      </c>
      <c r="I929" s="103"/>
      <c r="J929" s="104"/>
      <c r="K929" s="15">
        <v>59000</v>
      </c>
      <c r="L929" s="15">
        <v>59000</v>
      </c>
    </row>
    <row r="930" spans="1:12" ht="21.75" customHeight="1">
      <c r="A930" s="70" t="s">
        <v>708</v>
      </c>
      <c r="B930" s="71"/>
      <c r="C930" s="72"/>
      <c r="D930" s="3">
        <v>980</v>
      </c>
      <c r="E930" s="2" t="s">
        <v>33</v>
      </c>
      <c r="F930" s="2" t="s">
        <v>190</v>
      </c>
      <c r="G930" s="2" t="s">
        <v>28</v>
      </c>
      <c r="H930" s="73">
        <f>SUM(H931,H933)</f>
        <v>4952740</v>
      </c>
      <c r="I930" s="74"/>
      <c r="J930" s="75"/>
      <c r="K930" s="15">
        <f>SUM(K931+K933)</f>
        <v>3772096</v>
      </c>
      <c r="L930" s="15">
        <f>SUM(L931+L933)</f>
        <v>3772096</v>
      </c>
    </row>
    <row r="931" spans="1:12" ht="13.5" customHeight="1">
      <c r="A931" s="70" t="s">
        <v>112</v>
      </c>
      <c r="B931" s="71"/>
      <c r="C931" s="72"/>
      <c r="D931" s="3">
        <v>980</v>
      </c>
      <c r="E931" s="2" t="s">
        <v>33</v>
      </c>
      <c r="F931" s="2" t="s">
        <v>193</v>
      </c>
      <c r="G931" s="2" t="s">
        <v>28</v>
      </c>
      <c r="H931" s="73">
        <f>SUM(H932)</f>
        <v>1850000</v>
      </c>
      <c r="I931" s="74"/>
      <c r="J931" s="75"/>
      <c r="K931" s="15">
        <f>SUM(K932)</f>
        <v>1600000</v>
      </c>
      <c r="L931" s="15">
        <f>SUM(L932)</f>
        <v>1600000</v>
      </c>
    </row>
    <row r="932" spans="1:15" ht="13.5" customHeight="1">
      <c r="A932" s="70" t="s">
        <v>107</v>
      </c>
      <c r="B932" s="71"/>
      <c r="C932" s="72"/>
      <c r="D932" s="3">
        <v>980</v>
      </c>
      <c r="E932" s="2" t="s">
        <v>33</v>
      </c>
      <c r="F932" s="2" t="s">
        <v>194</v>
      </c>
      <c r="G932" s="2" t="s">
        <v>99</v>
      </c>
      <c r="H932" s="73">
        <v>1850000</v>
      </c>
      <c r="I932" s="74"/>
      <c r="J932" s="75"/>
      <c r="K932" s="15">
        <v>1600000</v>
      </c>
      <c r="L932" s="15">
        <v>1600000</v>
      </c>
      <c r="M932" s="20"/>
      <c r="N932" s="20">
        <v>250000</v>
      </c>
      <c r="O932" s="20"/>
    </row>
    <row r="933" spans="1:12" ht="23.25" customHeight="1">
      <c r="A933" s="70" t="s">
        <v>434</v>
      </c>
      <c r="B933" s="71"/>
      <c r="C933" s="72"/>
      <c r="D933" s="3">
        <v>980</v>
      </c>
      <c r="E933" s="2" t="s">
        <v>33</v>
      </c>
      <c r="F933" s="2" t="s">
        <v>195</v>
      </c>
      <c r="G933" s="2" t="s">
        <v>28</v>
      </c>
      <c r="H933" s="73">
        <f>SUM(H934:J935)</f>
        <v>3102740</v>
      </c>
      <c r="I933" s="74"/>
      <c r="J933" s="75"/>
      <c r="K933" s="15">
        <f>SUM(K934+K935)</f>
        <v>2172096</v>
      </c>
      <c r="L933" s="15">
        <f>SUM(L934+L935)</f>
        <v>2172096</v>
      </c>
    </row>
    <row r="934" spans="1:12" ht="13.5" customHeight="1">
      <c r="A934" s="70" t="s">
        <v>227</v>
      </c>
      <c r="B934" s="71"/>
      <c r="C934" s="72"/>
      <c r="D934" s="3">
        <v>980</v>
      </c>
      <c r="E934" s="2" t="s">
        <v>33</v>
      </c>
      <c r="F934" s="2" t="s">
        <v>196</v>
      </c>
      <c r="G934" s="2" t="s">
        <v>140</v>
      </c>
      <c r="H934" s="73">
        <v>102740</v>
      </c>
      <c r="I934" s="74"/>
      <c r="J934" s="75"/>
      <c r="K934" s="15">
        <v>172096</v>
      </c>
      <c r="L934" s="15">
        <v>172096</v>
      </c>
    </row>
    <row r="935" spans="1:12" ht="13.5" customHeight="1">
      <c r="A935" s="70" t="s">
        <v>107</v>
      </c>
      <c r="B935" s="71"/>
      <c r="C935" s="72"/>
      <c r="D935" s="3">
        <v>980</v>
      </c>
      <c r="E935" s="2" t="s">
        <v>33</v>
      </c>
      <c r="F935" s="2" t="s">
        <v>196</v>
      </c>
      <c r="G935" s="2" t="s">
        <v>99</v>
      </c>
      <c r="H935" s="73">
        <v>3000000</v>
      </c>
      <c r="I935" s="74"/>
      <c r="J935" s="75"/>
      <c r="K935" s="15">
        <v>2000000</v>
      </c>
      <c r="L935" s="15">
        <v>2000000</v>
      </c>
    </row>
    <row r="936" spans="1:12" ht="15" customHeight="1">
      <c r="A936" s="79" t="s">
        <v>15</v>
      </c>
      <c r="B936" s="80"/>
      <c r="C936" s="81"/>
      <c r="D936" s="3">
        <v>980</v>
      </c>
      <c r="E936" s="2" t="s">
        <v>35</v>
      </c>
      <c r="F936" s="2" t="s">
        <v>148</v>
      </c>
      <c r="G936" s="2" t="s">
        <v>28</v>
      </c>
      <c r="H936" s="73">
        <f>SUM(H937+H942+H954)</f>
        <v>4840877</v>
      </c>
      <c r="I936" s="74"/>
      <c r="J936" s="75"/>
      <c r="K936" s="15">
        <f>SUM(K937+K942+K954)</f>
        <v>5162206</v>
      </c>
      <c r="L936" s="15">
        <f>SUM(L937+L942+L954)</f>
        <v>3428835</v>
      </c>
    </row>
    <row r="937" spans="1:12" ht="15" customHeight="1">
      <c r="A937" s="79" t="s">
        <v>81</v>
      </c>
      <c r="B937" s="80"/>
      <c r="C937" s="81"/>
      <c r="D937" s="3">
        <v>980</v>
      </c>
      <c r="E937" s="2" t="s">
        <v>79</v>
      </c>
      <c r="F937" s="2" t="s">
        <v>148</v>
      </c>
      <c r="G937" s="2" t="s">
        <v>28</v>
      </c>
      <c r="H937" s="73">
        <f>SUM(H938)</f>
        <v>1390000</v>
      </c>
      <c r="I937" s="74"/>
      <c r="J937" s="75"/>
      <c r="K937" s="18">
        <f aca="true" t="shared" si="35" ref="K937:L940">SUM(K938)</f>
        <v>1550000</v>
      </c>
      <c r="L937" s="18">
        <f t="shared" si="35"/>
        <v>0</v>
      </c>
    </row>
    <row r="938" spans="1:12" ht="28.5" customHeight="1">
      <c r="A938" s="79" t="s">
        <v>709</v>
      </c>
      <c r="B938" s="80"/>
      <c r="C938" s="81"/>
      <c r="D938" s="3">
        <v>980</v>
      </c>
      <c r="E938" s="2" t="s">
        <v>79</v>
      </c>
      <c r="F938" s="2" t="s">
        <v>178</v>
      </c>
      <c r="G938" s="2" t="s">
        <v>28</v>
      </c>
      <c r="H938" s="73">
        <f>SUM(H939)</f>
        <v>1390000</v>
      </c>
      <c r="I938" s="74"/>
      <c r="J938" s="75"/>
      <c r="K938" s="18">
        <f t="shared" si="35"/>
        <v>1550000</v>
      </c>
      <c r="L938" s="18">
        <f t="shared" si="35"/>
        <v>0</v>
      </c>
    </row>
    <row r="939" spans="1:12" ht="26.25" customHeight="1">
      <c r="A939" s="70" t="s">
        <v>439</v>
      </c>
      <c r="B939" s="71"/>
      <c r="C939" s="72"/>
      <c r="D939" s="3">
        <v>980</v>
      </c>
      <c r="E939" s="2" t="s">
        <v>79</v>
      </c>
      <c r="F939" s="2" t="s">
        <v>402</v>
      </c>
      <c r="G939" s="2" t="s">
        <v>28</v>
      </c>
      <c r="H939" s="73">
        <f>SUM(H940)</f>
        <v>1390000</v>
      </c>
      <c r="I939" s="74"/>
      <c r="J939" s="75"/>
      <c r="K939" s="15">
        <f t="shared" si="35"/>
        <v>1550000</v>
      </c>
      <c r="L939" s="17">
        <f t="shared" si="35"/>
        <v>0</v>
      </c>
    </row>
    <row r="940" spans="1:12" ht="26.25" customHeight="1">
      <c r="A940" s="70" t="s">
        <v>217</v>
      </c>
      <c r="B940" s="71"/>
      <c r="C940" s="72"/>
      <c r="D940" s="3">
        <v>980</v>
      </c>
      <c r="E940" s="2" t="s">
        <v>79</v>
      </c>
      <c r="F940" s="2" t="s">
        <v>401</v>
      </c>
      <c r="G940" s="2" t="s">
        <v>216</v>
      </c>
      <c r="H940" s="73">
        <f>SUM(H941)</f>
        <v>1390000</v>
      </c>
      <c r="I940" s="74"/>
      <c r="J940" s="75"/>
      <c r="K940" s="15">
        <f t="shared" si="35"/>
        <v>1550000</v>
      </c>
      <c r="L940" s="15">
        <f t="shared" si="35"/>
        <v>0</v>
      </c>
    </row>
    <row r="941" spans="1:13" ht="15" customHeight="1">
      <c r="A941" s="70" t="s">
        <v>98</v>
      </c>
      <c r="B941" s="71"/>
      <c r="C941" s="72"/>
      <c r="D941" s="3">
        <v>980</v>
      </c>
      <c r="E941" s="2" t="s">
        <v>79</v>
      </c>
      <c r="F941" s="2" t="s">
        <v>401</v>
      </c>
      <c r="G941" s="2" t="s">
        <v>99</v>
      </c>
      <c r="H941" s="73">
        <v>1390000</v>
      </c>
      <c r="I941" s="74"/>
      <c r="J941" s="75"/>
      <c r="K941" s="15">
        <v>1550000</v>
      </c>
      <c r="L941" s="15">
        <v>0</v>
      </c>
      <c r="M941" s="20">
        <v>-100000</v>
      </c>
    </row>
    <row r="942" spans="1:12" ht="15" customHeight="1">
      <c r="A942" s="79" t="s">
        <v>57</v>
      </c>
      <c r="B942" s="80"/>
      <c r="C942" s="81"/>
      <c r="D942" s="3">
        <v>980</v>
      </c>
      <c r="E942" s="2" t="s">
        <v>56</v>
      </c>
      <c r="F942" s="2" t="s">
        <v>148</v>
      </c>
      <c r="G942" s="2" t="s">
        <v>28</v>
      </c>
      <c r="H942" s="73">
        <f>SUM(H943)</f>
        <v>2950877</v>
      </c>
      <c r="I942" s="74"/>
      <c r="J942" s="75"/>
      <c r="K942" s="15">
        <f>SUM(K943)</f>
        <v>3012206</v>
      </c>
      <c r="L942" s="15">
        <f>SUM(L943)</f>
        <v>3128835</v>
      </c>
    </row>
    <row r="943" spans="1:12" ht="24" customHeight="1">
      <c r="A943" s="79" t="s">
        <v>714</v>
      </c>
      <c r="B943" s="80"/>
      <c r="C943" s="81"/>
      <c r="D943" s="3">
        <v>980</v>
      </c>
      <c r="E943" s="2" t="s">
        <v>56</v>
      </c>
      <c r="F943" s="2" t="s">
        <v>169</v>
      </c>
      <c r="G943" s="2" t="s">
        <v>28</v>
      </c>
      <c r="H943" s="73">
        <f>SUM(H944+H949)</f>
        <v>2950877</v>
      </c>
      <c r="I943" s="74"/>
      <c r="J943" s="75"/>
      <c r="K943" s="15">
        <f>SUM(K944+K949)</f>
        <v>3012206</v>
      </c>
      <c r="L943" s="15">
        <f>SUM(L944+L949)</f>
        <v>3128835</v>
      </c>
    </row>
    <row r="944" spans="1:12" ht="40.5" customHeight="1">
      <c r="A944" s="70" t="s">
        <v>686</v>
      </c>
      <c r="B944" s="71"/>
      <c r="C944" s="72"/>
      <c r="D944" s="3">
        <v>980</v>
      </c>
      <c r="E944" s="2" t="s">
        <v>56</v>
      </c>
      <c r="F944" s="2" t="s">
        <v>688</v>
      </c>
      <c r="G944" s="2" t="s">
        <v>28</v>
      </c>
      <c r="H944" s="73">
        <f>SUM(H945+H947)</f>
        <v>150000</v>
      </c>
      <c r="I944" s="74"/>
      <c r="J944" s="75"/>
      <c r="K944" s="15">
        <f>SUM(K945+K947)</f>
        <v>100000</v>
      </c>
      <c r="L944" s="15">
        <f>SUM(L945+L947)</f>
        <v>100000</v>
      </c>
    </row>
    <row r="945" spans="1:12" ht="14.25" customHeight="1">
      <c r="A945" s="70" t="s">
        <v>95</v>
      </c>
      <c r="B945" s="71"/>
      <c r="C945" s="72"/>
      <c r="D945" s="3">
        <v>980</v>
      </c>
      <c r="E945" s="2" t="s">
        <v>56</v>
      </c>
      <c r="F945" s="2" t="s">
        <v>687</v>
      </c>
      <c r="G945" s="2" t="s">
        <v>96</v>
      </c>
      <c r="H945" s="73">
        <f>SUM(H946)</f>
        <v>145000</v>
      </c>
      <c r="I945" s="74"/>
      <c r="J945" s="75"/>
      <c r="K945" s="15">
        <f>SUM(K946)</f>
        <v>95000</v>
      </c>
      <c r="L945" s="15">
        <f>SUM(L946)</f>
        <v>95000</v>
      </c>
    </row>
    <row r="946" spans="1:13" ht="15.75" customHeight="1">
      <c r="A946" s="70" t="s">
        <v>325</v>
      </c>
      <c r="B946" s="71"/>
      <c r="C946" s="72"/>
      <c r="D946" s="3">
        <v>980</v>
      </c>
      <c r="E946" s="2" t="s">
        <v>56</v>
      </c>
      <c r="F946" s="2" t="s">
        <v>687</v>
      </c>
      <c r="G946" s="2" t="s">
        <v>140</v>
      </c>
      <c r="H946" s="73">
        <v>145000</v>
      </c>
      <c r="I946" s="74"/>
      <c r="J946" s="75"/>
      <c r="K946" s="15">
        <v>95000</v>
      </c>
      <c r="L946" s="15">
        <v>95000</v>
      </c>
      <c r="M946" s="20"/>
    </row>
    <row r="947" spans="1:12" ht="15.75" customHeight="1">
      <c r="A947" s="70" t="s">
        <v>248</v>
      </c>
      <c r="B947" s="71"/>
      <c r="C947" s="72"/>
      <c r="D947" s="3">
        <v>980</v>
      </c>
      <c r="E947" s="2" t="s">
        <v>56</v>
      </c>
      <c r="F947" s="2" t="s">
        <v>687</v>
      </c>
      <c r="G947" s="2" t="s">
        <v>93</v>
      </c>
      <c r="H947" s="73">
        <f>SUM(H948)</f>
        <v>5000</v>
      </c>
      <c r="I947" s="74"/>
      <c r="J947" s="75"/>
      <c r="K947" s="15">
        <f>SUM(K948)</f>
        <v>5000</v>
      </c>
      <c r="L947" s="15">
        <f>SUM(L948)</f>
        <v>5000</v>
      </c>
    </row>
    <row r="948" spans="1:12" ht="13.5" customHeight="1">
      <c r="A948" s="70" t="s">
        <v>92</v>
      </c>
      <c r="B948" s="71"/>
      <c r="C948" s="72"/>
      <c r="D948" s="3">
        <v>980</v>
      </c>
      <c r="E948" s="2" t="s">
        <v>56</v>
      </c>
      <c r="F948" s="2" t="s">
        <v>687</v>
      </c>
      <c r="G948" s="2" t="s">
        <v>94</v>
      </c>
      <c r="H948" s="73">
        <v>5000</v>
      </c>
      <c r="I948" s="74"/>
      <c r="J948" s="75"/>
      <c r="K948" s="15">
        <v>5000</v>
      </c>
      <c r="L948" s="15">
        <v>5000</v>
      </c>
    </row>
    <row r="949" spans="1:12" ht="33" customHeight="1">
      <c r="A949" s="70" t="s">
        <v>440</v>
      </c>
      <c r="B949" s="71"/>
      <c r="C949" s="72"/>
      <c r="D949" s="3">
        <v>980</v>
      </c>
      <c r="E949" s="2" t="s">
        <v>56</v>
      </c>
      <c r="F949" s="2" t="s">
        <v>725</v>
      </c>
      <c r="G949" s="2" t="s">
        <v>28</v>
      </c>
      <c r="H949" s="73">
        <f>SUM(H950+H952)</f>
        <v>2800877</v>
      </c>
      <c r="I949" s="74"/>
      <c r="J949" s="75"/>
      <c r="K949" s="15">
        <f>SUM(K950+K952)</f>
        <v>2912206</v>
      </c>
      <c r="L949" s="15">
        <f>SUM(L950+L952)</f>
        <v>3028835</v>
      </c>
    </row>
    <row r="950" spans="1:12" ht="17.25" customHeight="1">
      <c r="A950" s="70" t="s">
        <v>100</v>
      </c>
      <c r="B950" s="71"/>
      <c r="C950" s="72"/>
      <c r="D950" s="3">
        <v>980</v>
      </c>
      <c r="E950" s="2" t="s">
        <v>56</v>
      </c>
      <c r="F950" s="2" t="s">
        <v>726</v>
      </c>
      <c r="G950" s="2" t="s">
        <v>93</v>
      </c>
      <c r="H950" s="73">
        <f>SUM(H951)</f>
        <v>20000</v>
      </c>
      <c r="I950" s="74"/>
      <c r="J950" s="75"/>
      <c r="K950" s="15">
        <f>SUM(K951)</f>
        <v>20000</v>
      </c>
      <c r="L950" s="15">
        <f>SUM(L951)</f>
        <v>20000</v>
      </c>
    </row>
    <row r="951" spans="1:12" ht="18.75" customHeight="1">
      <c r="A951" s="70" t="s">
        <v>92</v>
      </c>
      <c r="B951" s="71"/>
      <c r="C951" s="72"/>
      <c r="D951" s="3">
        <v>980</v>
      </c>
      <c r="E951" s="2" t="s">
        <v>56</v>
      </c>
      <c r="F951" s="2" t="s">
        <v>726</v>
      </c>
      <c r="G951" s="2" t="s">
        <v>94</v>
      </c>
      <c r="H951" s="73">
        <v>20000</v>
      </c>
      <c r="I951" s="74"/>
      <c r="J951" s="75"/>
      <c r="K951" s="15">
        <v>20000</v>
      </c>
      <c r="L951" s="15">
        <v>20000</v>
      </c>
    </row>
    <row r="952" spans="1:12" ht="13.5" customHeight="1">
      <c r="A952" s="70" t="s">
        <v>95</v>
      </c>
      <c r="B952" s="71"/>
      <c r="C952" s="72"/>
      <c r="D952" s="3">
        <v>980</v>
      </c>
      <c r="E952" s="2" t="s">
        <v>56</v>
      </c>
      <c r="F952" s="2" t="s">
        <v>726</v>
      </c>
      <c r="G952" s="2" t="s">
        <v>96</v>
      </c>
      <c r="H952" s="73">
        <f>SUM(H953)</f>
        <v>2780877</v>
      </c>
      <c r="I952" s="74"/>
      <c r="J952" s="75"/>
      <c r="K952" s="15">
        <f>SUM(K953)</f>
        <v>2892206</v>
      </c>
      <c r="L952" s="15">
        <f>SUM(L953)</f>
        <v>3008835</v>
      </c>
    </row>
    <row r="953" spans="1:13" ht="12" customHeight="1">
      <c r="A953" s="70" t="s">
        <v>116</v>
      </c>
      <c r="B953" s="71"/>
      <c r="C953" s="72"/>
      <c r="D953" s="3">
        <v>980</v>
      </c>
      <c r="E953" s="2" t="s">
        <v>56</v>
      </c>
      <c r="F953" s="2" t="s">
        <v>726</v>
      </c>
      <c r="G953" s="2" t="s">
        <v>97</v>
      </c>
      <c r="H953" s="73">
        <v>2780877</v>
      </c>
      <c r="I953" s="74"/>
      <c r="J953" s="75"/>
      <c r="K953" s="15">
        <v>2892206</v>
      </c>
      <c r="L953" s="15">
        <v>3008835</v>
      </c>
      <c r="M953" s="34">
        <v>-976068</v>
      </c>
    </row>
    <row r="954" spans="1:12" ht="15.75" customHeight="1">
      <c r="A954" s="80" t="s">
        <v>76</v>
      </c>
      <c r="B954" s="80"/>
      <c r="C954" s="81"/>
      <c r="D954" s="3">
        <v>980</v>
      </c>
      <c r="E954" s="2" t="s">
        <v>75</v>
      </c>
      <c r="F954" s="2" t="s">
        <v>148</v>
      </c>
      <c r="G954" s="2" t="s">
        <v>28</v>
      </c>
      <c r="H954" s="73">
        <f>SUM(H955)</f>
        <v>500000</v>
      </c>
      <c r="I954" s="74"/>
      <c r="J954" s="75"/>
      <c r="K954" s="15">
        <f aca="true" t="shared" si="36" ref="K954:L957">SUM(K955)</f>
        <v>600000</v>
      </c>
      <c r="L954" s="15">
        <f t="shared" si="36"/>
        <v>300000</v>
      </c>
    </row>
    <row r="955" spans="1:12" ht="30" customHeight="1">
      <c r="A955" s="80" t="s">
        <v>712</v>
      </c>
      <c r="B955" s="80"/>
      <c r="C955" s="81"/>
      <c r="D955" s="3">
        <v>980</v>
      </c>
      <c r="E955" s="2" t="s">
        <v>75</v>
      </c>
      <c r="F955" s="2" t="s">
        <v>169</v>
      </c>
      <c r="G955" s="2" t="s">
        <v>28</v>
      </c>
      <c r="H955" s="73">
        <f>SUM(H956)</f>
        <v>500000</v>
      </c>
      <c r="I955" s="74"/>
      <c r="J955" s="75"/>
      <c r="K955" s="15">
        <f t="shared" si="36"/>
        <v>600000</v>
      </c>
      <c r="L955" s="15">
        <f t="shared" si="36"/>
        <v>300000</v>
      </c>
    </row>
    <row r="956" spans="1:12" ht="15.75" customHeight="1">
      <c r="A956" s="71" t="s">
        <v>713</v>
      </c>
      <c r="B956" s="71"/>
      <c r="C956" s="72"/>
      <c r="D956" s="3">
        <v>980</v>
      </c>
      <c r="E956" s="2" t="s">
        <v>75</v>
      </c>
      <c r="F956" s="2" t="s">
        <v>317</v>
      </c>
      <c r="G956" s="2" t="s">
        <v>28</v>
      </c>
      <c r="H956" s="73">
        <f>SUM(H957)</f>
        <v>500000</v>
      </c>
      <c r="I956" s="74"/>
      <c r="J956" s="75"/>
      <c r="K956" s="15">
        <f t="shared" si="36"/>
        <v>600000</v>
      </c>
      <c r="L956" s="15">
        <f t="shared" si="36"/>
        <v>300000</v>
      </c>
    </row>
    <row r="957" spans="1:12" ht="24" customHeight="1">
      <c r="A957" s="71" t="s">
        <v>113</v>
      </c>
      <c r="B957" s="71"/>
      <c r="C957" s="72"/>
      <c r="D957" s="3">
        <v>980</v>
      </c>
      <c r="E957" s="2" t="s">
        <v>75</v>
      </c>
      <c r="F957" s="2" t="s">
        <v>316</v>
      </c>
      <c r="G957" s="2" t="s">
        <v>28</v>
      </c>
      <c r="H957" s="73">
        <f>SUM(H958)</f>
        <v>500000</v>
      </c>
      <c r="I957" s="74"/>
      <c r="J957" s="75"/>
      <c r="K957" s="15">
        <f t="shared" si="36"/>
        <v>600000</v>
      </c>
      <c r="L957" s="15">
        <f t="shared" si="36"/>
        <v>300000</v>
      </c>
    </row>
    <row r="958" spans="1:13" ht="15.75" customHeight="1">
      <c r="A958" s="70" t="s">
        <v>98</v>
      </c>
      <c r="B958" s="71"/>
      <c r="C958" s="72"/>
      <c r="D958" s="3">
        <v>980</v>
      </c>
      <c r="E958" s="2" t="s">
        <v>75</v>
      </c>
      <c r="F958" s="2" t="s">
        <v>316</v>
      </c>
      <c r="G958" s="2" t="s">
        <v>99</v>
      </c>
      <c r="H958" s="73">
        <v>500000</v>
      </c>
      <c r="I958" s="74"/>
      <c r="J958" s="75"/>
      <c r="K958" s="15">
        <v>600000</v>
      </c>
      <c r="L958" s="17">
        <v>300000</v>
      </c>
      <c r="M958" s="20"/>
    </row>
    <row r="959" spans="1:12" ht="15.75" customHeight="1">
      <c r="A959" s="87" t="s">
        <v>52</v>
      </c>
      <c r="B959" s="87"/>
      <c r="C959" s="88"/>
      <c r="D959" s="3">
        <v>980</v>
      </c>
      <c r="E959" s="2" t="s">
        <v>44</v>
      </c>
      <c r="F959" s="2" t="s">
        <v>148</v>
      </c>
      <c r="G959" s="2" t="s">
        <v>28</v>
      </c>
      <c r="H959" s="112">
        <f>SUM(H960)</f>
        <v>8349953.61</v>
      </c>
      <c r="I959" s="113"/>
      <c r="J959" s="114"/>
      <c r="K959" s="15">
        <f>SUM(K960)</f>
        <v>4299533.76</v>
      </c>
      <c r="L959" s="15">
        <f>SUM(L960)</f>
        <v>18829593.41</v>
      </c>
    </row>
    <row r="960" spans="1:12" ht="15.75" customHeight="1">
      <c r="A960" s="87" t="s">
        <v>65</v>
      </c>
      <c r="B960" s="87"/>
      <c r="C960" s="88"/>
      <c r="D960" s="3">
        <v>980</v>
      </c>
      <c r="E960" s="2" t="s">
        <v>64</v>
      </c>
      <c r="F960" s="2" t="s">
        <v>148</v>
      </c>
      <c r="G960" s="2" t="s">
        <v>28</v>
      </c>
      <c r="H960" s="73">
        <f>SUM(H961)</f>
        <v>8349953.61</v>
      </c>
      <c r="I960" s="74"/>
      <c r="J960" s="75"/>
      <c r="K960" s="15">
        <f>SUM(K961)</f>
        <v>4299533.76</v>
      </c>
      <c r="L960" s="15">
        <f>SUM(L961)</f>
        <v>18829593.41</v>
      </c>
    </row>
    <row r="961" spans="1:12" ht="24" customHeight="1">
      <c r="A961" s="79" t="s">
        <v>767</v>
      </c>
      <c r="B961" s="80"/>
      <c r="C961" s="81"/>
      <c r="D961" s="3">
        <v>980</v>
      </c>
      <c r="E961" s="2" t="s">
        <v>64</v>
      </c>
      <c r="F961" s="2" t="s">
        <v>209</v>
      </c>
      <c r="G961" s="2" t="s">
        <v>28</v>
      </c>
      <c r="H961" s="73">
        <f>SUM(H962+H964+H967+H970+H973+H976+H979+H982+H985+H988+H990+H998+H1001+J1004+H1007+H1010)</f>
        <v>8349953.61</v>
      </c>
      <c r="I961" s="74"/>
      <c r="J961" s="75"/>
      <c r="K961" s="15">
        <f>SUM(K962+K964+K967+K970+K973+K976+K979+K982+K985+K988+K990+K998+K1001+K1004+K1007+K1010)</f>
        <v>4299533.76</v>
      </c>
      <c r="L961" s="15">
        <f>SUM(L962+L964+L967+L970+L973+L976+L979+L982+L985+L988+L990+L998+L1001+L1004+L1007+L1010)</f>
        <v>18829593.41</v>
      </c>
    </row>
    <row r="962" spans="1:13" ht="15.75" customHeight="1">
      <c r="A962" s="70" t="s">
        <v>768</v>
      </c>
      <c r="B962" s="71"/>
      <c r="C962" s="72"/>
      <c r="D962" s="3">
        <v>980</v>
      </c>
      <c r="E962" s="2" t="s">
        <v>64</v>
      </c>
      <c r="F962" s="2" t="s">
        <v>769</v>
      </c>
      <c r="G962" s="2" t="s">
        <v>28</v>
      </c>
      <c r="H962" s="73">
        <f>SUM(H963)</f>
        <v>450000</v>
      </c>
      <c r="I962" s="74"/>
      <c r="J962" s="75"/>
      <c r="K962" s="18">
        <f>SUM(K963)</f>
        <v>450000</v>
      </c>
      <c r="L962" s="18">
        <f>SUM(L963)</f>
        <v>450000</v>
      </c>
      <c r="M962" s="20"/>
    </row>
    <row r="963" spans="1:13" ht="16.5" customHeight="1">
      <c r="A963" s="70" t="s">
        <v>107</v>
      </c>
      <c r="B963" s="71"/>
      <c r="C963" s="72"/>
      <c r="D963" s="3">
        <v>980</v>
      </c>
      <c r="E963" s="2" t="s">
        <v>64</v>
      </c>
      <c r="F963" s="2" t="s">
        <v>766</v>
      </c>
      <c r="G963" s="2" t="s">
        <v>99</v>
      </c>
      <c r="H963" s="73">
        <v>450000</v>
      </c>
      <c r="I963" s="74"/>
      <c r="J963" s="75"/>
      <c r="K963" s="15">
        <v>450000</v>
      </c>
      <c r="L963" s="15">
        <v>450000</v>
      </c>
      <c r="M963" s="20"/>
    </row>
    <row r="964" spans="1:13" ht="24.75" customHeight="1">
      <c r="A964" s="71" t="s">
        <v>770</v>
      </c>
      <c r="B964" s="71"/>
      <c r="C964" s="72"/>
      <c r="D964" s="3">
        <v>980</v>
      </c>
      <c r="E964" s="2" t="s">
        <v>64</v>
      </c>
      <c r="F964" s="2" t="s">
        <v>771</v>
      </c>
      <c r="G964" s="2" t="s">
        <v>28</v>
      </c>
      <c r="H964" s="73">
        <f>SUM(H965)</f>
        <v>200000</v>
      </c>
      <c r="I964" s="74"/>
      <c r="J964" s="75"/>
      <c r="K964" s="15">
        <f>SUM(K965)</f>
        <v>200000</v>
      </c>
      <c r="L964" s="15">
        <f>SUM(L965)</f>
        <v>200000</v>
      </c>
      <c r="M964" s="20"/>
    </row>
    <row r="965" spans="1:13" ht="16.5" customHeight="1">
      <c r="A965" s="70" t="s">
        <v>217</v>
      </c>
      <c r="B965" s="71"/>
      <c r="C965" s="72"/>
      <c r="D965" s="3">
        <v>980</v>
      </c>
      <c r="E965" s="2" t="s">
        <v>64</v>
      </c>
      <c r="F965" s="2" t="s">
        <v>772</v>
      </c>
      <c r="G965" s="2" t="s">
        <v>216</v>
      </c>
      <c r="H965" s="73">
        <f>SUM(H966)</f>
        <v>200000</v>
      </c>
      <c r="I965" s="74"/>
      <c r="J965" s="75"/>
      <c r="K965" s="15">
        <f>SUM(K966)</f>
        <v>200000</v>
      </c>
      <c r="L965" s="15">
        <f>SUM(L966)</f>
        <v>200000</v>
      </c>
      <c r="M965" s="20"/>
    </row>
    <row r="966" spans="1:14" ht="16.5" customHeight="1">
      <c r="A966" s="70" t="s">
        <v>98</v>
      </c>
      <c r="B966" s="71"/>
      <c r="C966" s="72"/>
      <c r="D966" s="3">
        <v>980</v>
      </c>
      <c r="E966" s="2" t="s">
        <v>64</v>
      </c>
      <c r="F966" s="2" t="s">
        <v>772</v>
      </c>
      <c r="G966" s="2" t="s">
        <v>99</v>
      </c>
      <c r="H966" s="73">
        <v>200000</v>
      </c>
      <c r="I966" s="74"/>
      <c r="J966" s="75"/>
      <c r="K966" s="15">
        <v>200000</v>
      </c>
      <c r="L966" s="15">
        <v>200000</v>
      </c>
      <c r="M966" s="65"/>
      <c r="N966" s="66"/>
    </row>
    <row r="967" spans="1:14" ht="26.25" customHeight="1">
      <c r="A967" s="71" t="s">
        <v>345</v>
      </c>
      <c r="B967" s="71"/>
      <c r="C967" s="72"/>
      <c r="D967" s="3">
        <v>980</v>
      </c>
      <c r="E967" s="2" t="s">
        <v>64</v>
      </c>
      <c r="F967" s="2" t="s">
        <v>778</v>
      </c>
      <c r="G967" s="2" t="s">
        <v>28</v>
      </c>
      <c r="H967" s="73">
        <f>SUM(H968)</f>
        <v>300000</v>
      </c>
      <c r="I967" s="74"/>
      <c r="J967" s="75"/>
      <c r="K967" s="15">
        <f>SUM(K968)</f>
        <v>100000</v>
      </c>
      <c r="L967" s="15">
        <f>SUM(L968)</f>
        <v>300000</v>
      </c>
      <c r="M967" s="65"/>
      <c r="N967" s="66"/>
    </row>
    <row r="968" spans="1:14" ht="21" customHeight="1">
      <c r="A968" s="70" t="s">
        <v>333</v>
      </c>
      <c r="B968" s="71"/>
      <c r="C968" s="72"/>
      <c r="D968" s="3">
        <v>980</v>
      </c>
      <c r="E968" s="2" t="s">
        <v>64</v>
      </c>
      <c r="F968" s="2" t="s">
        <v>779</v>
      </c>
      <c r="G968" s="2" t="s">
        <v>216</v>
      </c>
      <c r="H968" s="73">
        <f>SUM(H969)</f>
        <v>300000</v>
      </c>
      <c r="I968" s="74"/>
      <c r="J968" s="75"/>
      <c r="K968" s="15">
        <f>SUM(K969)</f>
        <v>100000</v>
      </c>
      <c r="L968" s="15">
        <f>SUM(L969)</f>
        <v>300000</v>
      </c>
      <c r="M968" s="66"/>
      <c r="N968" s="66"/>
    </row>
    <row r="969" spans="1:14" ht="16.5" customHeight="1">
      <c r="A969" s="70" t="s">
        <v>98</v>
      </c>
      <c r="B969" s="71"/>
      <c r="C969" s="72"/>
      <c r="D969" s="3">
        <v>980</v>
      </c>
      <c r="E969" s="2" t="s">
        <v>64</v>
      </c>
      <c r="F969" s="2" t="s">
        <v>779</v>
      </c>
      <c r="G969" s="2" t="s">
        <v>99</v>
      </c>
      <c r="H969" s="73">
        <v>300000</v>
      </c>
      <c r="I969" s="74"/>
      <c r="J969" s="75"/>
      <c r="K969" s="15">
        <v>100000</v>
      </c>
      <c r="L969" s="15">
        <v>300000</v>
      </c>
      <c r="M969" s="66"/>
      <c r="N969" s="66"/>
    </row>
    <row r="970" spans="1:14" ht="20.25" customHeight="1">
      <c r="A970" s="71" t="s">
        <v>346</v>
      </c>
      <c r="B970" s="71"/>
      <c r="C970" s="72"/>
      <c r="D970" s="3">
        <v>980</v>
      </c>
      <c r="E970" s="2" t="s">
        <v>64</v>
      </c>
      <c r="F970" s="2" t="s">
        <v>780</v>
      </c>
      <c r="G970" s="2" t="s">
        <v>28</v>
      </c>
      <c r="H970" s="73">
        <f>SUM(H971)</f>
        <v>176166.13</v>
      </c>
      <c r="I970" s="74"/>
      <c r="J970" s="75"/>
      <c r="K970" s="15">
        <f>SUM(K971)</f>
        <v>700000</v>
      </c>
      <c r="L970" s="17"/>
      <c r="M970" s="66"/>
      <c r="N970" s="66"/>
    </row>
    <row r="971" spans="1:14" ht="21.75" customHeight="1">
      <c r="A971" s="70" t="s">
        <v>217</v>
      </c>
      <c r="B971" s="71"/>
      <c r="C971" s="72"/>
      <c r="D971" s="3">
        <v>980</v>
      </c>
      <c r="E971" s="2" t="s">
        <v>64</v>
      </c>
      <c r="F971" s="2" t="s">
        <v>781</v>
      </c>
      <c r="G971" s="2" t="s">
        <v>216</v>
      </c>
      <c r="H971" s="73">
        <f>SUM(H972)</f>
        <v>176166.13</v>
      </c>
      <c r="I971" s="74"/>
      <c r="J971" s="75"/>
      <c r="K971" s="15">
        <f>SUM(K972)</f>
        <v>700000</v>
      </c>
      <c r="L971" s="15"/>
      <c r="M971" s="66"/>
      <c r="N971" s="66"/>
    </row>
    <row r="972" spans="1:14" ht="17.25" customHeight="1">
      <c r="A972" s="70" t="s">
        <v>98</v>
      </c>
      <c r="B972" s="71"/>
      <c r="C972" s="72"/>
      <c r="D972" s="3">
        <v>980</v>
      </c>
      <c r="E972" s="2" t="s">
        <v>64</v>
      </c>
      <c r="F972" s="2" t="s">
        <v>781</v>
      </c>
      <c r="G972" s="2" t="s">
        <v>99</v>
      </c>
      <c r="H972" s="73">
        <v>176166.13</v>
      </c>
      <c r="I972" s="74"/>
      <c r="J972" s="75"/>
      <c r="K972" s="15">
        <v>700000</v>
      </c>
      <c r="L972" s="15"/>
      <c r="M972" s="66"/>
      <c r="N972" s="66"/>
    </row>
    <row r="973" spans="1:14" ht="21.75" customHeight="1">
      <c r="A973" s="71" t="s">
        <v>782</v>
      </c>
      <c r="B973" s="71"/>
      <c r="C973" s="72"/>
      <c r="D973" s="3">
        <v>980</v>
      </c>
      <c r="E973" s="2" t="s">
        <v>64</v>
      </c>
      <c r="F973" s="2" t="s">
        <v>784</v>
      </c>
      <c r="G973" s="2" t="s">
        <v>28</v>
      </c>
      <c r="H973" s="73">
        <f>SUM(H974)</f>
        <v>269335</v>
      </c>
      <c r="I973" s="74"/>
      <c r="J973" s="75"/>
      <c r="K973" s="15">
        <f>SUM(K974)</f>
        <v>0</v>
      </c>
      <c r="L973" s="15">
        <f>SUM(L974)</f>
        <v>0</v>
      </c>
      <c r="M973" s="66"/>
      <c r="N973" s="66"/>
    </row>
    <row r="974" spans="1:14" ht="18.75" customHeight="1">
      <c r="A974" s="70" t="s">
        <v>217</v>
      </c>
      <c r="B974" s="71"/>
      <c r="C974" s="72"/>
      <c r="D974" s="3">
        <v>980</v>
      </c>
      <c r="E974" s="2" t="s">
        <v>64</v>
      </c>
      <c r="F974" s="2" t="s">
        <v>785</v>
      </c>
      <c r="G974" s="2" t="s">
        <v>216</v>
      </c>
      <c r="H974" s="73">
        <f>SUM(H975)</f>
        <v>269335</v>
      </c>
      <c r="I974" s="74"/>
      <c r="J974" s="75"/>
      <c r="K974" s="15">
        <f>SUM(K975)</f>
        <v>0</v>
      </c>
      <c r="L974" s="15">
        <f>SUM(L975)</f>
        <v>0</v>
      </c>
      <c r="M974" s="66"/>
      <c r="N974" s="66"/>
    </row>
    <row r="975" spans="1:14" ht="18" customHeight="1">
      <c r="A975" s="70" t="s">
        <v>98</v>
      </c>
      <c r="B975" s="71"/>
      <c r="C975" s="72"/>
      <c r="D975" s="3">
        <v>980</v>
      </c>
      <c r="E975" s="2" t="s">
        <v>64</v>
      </c>
      <c r="F975" s="2" t="s">
        <v>785</v>
      </c>
      <c r="G975" s="2" t="s">
        <v>99</v>
      </c>
      <c r="H975" s="73">
        <v>269335</v>
      </c>
      <c r="I975" s="74"/>
      <c r="J975" s="75"/>
      <c r="K975" s="15">
        <v>0</v>
      </c>
      <c r="L975" s="15">
        <v>0</v>
      </c>
      <c r="M975" s="65"/>
      <c r="N975" s="69"/>
    </row>
    <row r="976" spans="1:14" ht="19.5" customHeight="1">
      <c r="A976" s="71" t="s">
        <v>510</v>
      </c>
      <c r="B976" s="71"/>
      <c r="C976" s="72"/>
      <c r="D976" s="3">
        <v>980</v>
      </c>
      <c r="E976" s="2" t="s">
        <v>64</v>
      </c>
      <c r="F976" s="2" t="s">
        <v>786</v>
      </c>
      <c r="G976" s="2" t="s">
        <v>28</v>
      </c>
      <c r="H976" s="73">
        <f>SUM(H977:J977)</f>
        <v>300000</v>
      </c>
      <c r="I976" s="74"/>
      <c r="J976" s="75"/>
      <c r="K976" s="15">
        <f>SUM(K977)</f>
        <v>300000</v>
      </c>
      <c r="L976" s="15">
        <f>SUM(L977)</f>
        <v>300000</v>
      </c>
      <c r="M976" s="66"/>
      <c r="N976" s="66"/>
    </row>
    <row r="977" spans="1:14" ht="19.5" customHeight="1">
      <c r="A977" s="70" t="s">
        <v>217</v>
      </c>
      <c r="B977" s="71"/>
      <c r="C977" s="72"/>
      <c r="D977" s="3">
        <v>980</v>
      </c>
      <c r="E977" s="2" t="s">
        <v>64</v>
      </c>
      <c r="F977" s="2" t="s">
        <v>787</v>
      </c>
      <c r="G977" s="2" t="s">
        <v>216</v>
      </c>
      <c r="H977" s="73">
        <f>SUM(H978)</f>
        <v>300000</v>
      </c>
      <c r="I977" s="74"/>
      <c r="J977" s="75"/>
      <c r="K977" s="15">
        <f>SUM(K978)</f>
        <v>300000</v>
      </c>
      <c r="L977" s="15">
        <f>SUM(L978)</f>
        <v>300000</v>
      </c>
      <c r="M977" s="65"/>
      <c r="N977" s="66"/>
    </row>
    <row r="978" spans="1:14" ht="19.5" customHeight="1">
      <c r="A978" s="70" t="s">
        <v>98</v>
      </c>
      <c r="B978" s="71"/>
      <c r="C978" s="72"/>
      <c r="D978" s="3">
        <v>980</v>
      </c>
      <c r="E978" s="2" t="s">
        <v>64</v>
      </c>
      <c r="F978" s="2" t="s">
        <v>787</v>
      </c>
      <c r="G978" s="2" t="s">
        <v>99</v>
      </c>
      <c r="H978" s="73">
        <v>300000</v>
      </c>
      <c r="I978" s="74"/>
      <c r="J978" s="75"/>
      <c r="K978" s="15">
        <v>300000</v>
      </c>
      <c r="L978" s="15">
        <v>300000</v>
      </c>
      <c r="M978" s="66"/>
      <c r="N978" s="66"/>
    </row>
    <row r="979" spans="1:14" ht="26.25" customHeight="1" hidden="1">
      <c r="A979" s="71" t="s">
        <v>398</v>
      </c>
      <c r="B979" s="71"/>
      <c r="C979" s="72"/>
      <c r="D979" s="3">
        <v>980</v>
      </c>
      <c r="E979" s="2" t="s">
        <v>64</v>
      </c>
      <c r="F979" s="2" t="s">
        <v>788</v>
      </c>
      <c r="G979" s="2" t="s">
        <v>28</v>
      </c>
      <c r="H979" s="73">
        <f>SUM(H981)</f>
        <v>0</v>
      </c>
      <c r="I979" s="74"/>
      <c r="J979" s="75"/>
      <c r="K979" s="15">
        <f>SUM(K981)</f>
        <v>0</v>
      </c>
      <c r="L979" s="15">
        <f>SUM(L981)</f>
        <v>0</v>
      </c>
      <c r="M979" s="66"/>
      <c r="N979" s="66"/>
    </row>
    <row r="980" spans="1:14" ht="22.5" customHeight="1" hidden="1">
      <c r="A980" s="70" t="s">
        <v>217</v>
      </c>
      <c r="B980" s="71"/>
      <c r="C980" s="72"/>
      <c r="D980" s="3">
        <v>980</v>
      </c>
      <c r="E980" s="2" t="s">
        <v>64</v>
      </c>
      <c r="F980" s="2" t="s">
        <v>789</v>
      </c>
      <c r="G980" s="2" t="s">
        <v>216</v>
      </c>
      <c r="H980" s="73">
        <f>SUM(H981)</f>
        <v>0</v>
      </c>
      <c r="I980" s="74"/>
      <c r="J980" s="75"/>
      <c r="K980" s="15">
        <f>SUM(K981)</f>
        <v>0</v>
      </c>
      <c r="L980" s="15">
        <f>SUM(L981)</f>
        <v>0</v>
      </c>
      <c r="M980" s="66"/>
      <c r="N980" s="66"/>
    </row>
    <row r="981" spans="1:14" ht="19.5" customHeight="1" hidden="1">
      <c r="A981" s="70" t="s">
        <v>98</v>
      </c>
      <c r="B981" s="71"/>
      <c r="C981" s="72"/>
      <c r="D981" s="3">
        <v>980</v>
      </c>
      <c r="E981" s="2" t="s">
        <v>64</v>
      </c>
      <c r="F981" s="2" t="s">
        <v>789</v>
      </c>
      <c r="G981" s="2" t="s">
        <v>99</v>
      </c>
      <c r="H981" s="73">
        <v>0</v>
      </c>
      <c r="I981" s="74"/>
      <c r="J981" s="75"/>
      <c r="K981" s="15">
        <v>0</v>
      </c>
      <c r="L981" s="15">
        <v>0</v>
      </c>
      <c r="M981" s="66"/>
      <c r="N981" s="66"/>
    </row>
    <row r="982" spans="1:14" ht="21" customHeight="1">
      <c r="A982" s="71" t="s">
        <v>503</v>
      </c>
      <c r="B982" s="71"/>
      <c r="C982" s="72"/>
      <c r="D982" s="3">
        <v>980</v>
      </c>
      <c r="E982" s="2" t="s">
        <v>64</v>
      </c>
      <c r="F982" s="2" t="s">
        <v>790</v>
      </c>
      <c r="G982" s="2" t="s">
        <v>28</v>
      </c>
      <c r="H982" s="73">
        <f>SUM(H983)</f>
        <v>1200000</v>
      </c>
      <c r="I982" s="74"/>
      <c r="J982" s="75"/>
      <c r="K982" s="15">
        <f>SUM(K983)</f>
        <v>1200000</v>
      </c>
      <c r="L982" s="15">
        <f>SUM(L983)</f>
        <v>1200000</v>
      </c>
      <c r="M982" s="65"/>
      <c r="N982" s="66"/>
    </row>
    <row r="983" spans="1:13" ht="19.5" customHeight="1">
      <c r="A983" s="70" t="s">
        <v>217</v>
      </c>
      <c r="B983" s="71"/>
      <c r="C983" s="72"/>
      <c r="D983" s="3">
        <v>980</v>
      </c>
      <c r="E983" s="2" t="s">
        <v>64</v>
      </c>
      <c r="F983" s="2" t="s">
        <v>791</v>
      </c>
      <c r="G983" s="2" t="s">
        <v>216</v>
      </c>
      <c r="H983" s="73">
        <f>SUM(H984)</f>
        <v>1200000</v>
      </c>
      <c r="I983" s="74"/>
      <c r="J983" s="75"/>
      <c r="K983" s="15">
        <f>SUM(K984)</f>
        <v>1200000</v>
      </c>
      <c r="L983" s="15">
        <f>SUM(L984)</f>
        <v>1200000</v>
      </c>
      <c r="M983" s="20"/>
    </row>
    <row r="984" spans="1:13" ht="19.5" customHeight="1" thickBot="1">
      <c r="A984" s="70" t="s">
        <v>98</v>
      </c>
      <c r="B984" s="71"/>
      <c r="C984" s="72"/>
      <c r="D984" s="3">
        <v>980</v>
      </c>
      <c r="E984" s="2" t="s">
        <v>64</v>
      </c>
      <c r="F984" s="2" t="s">
        <v>791</v>
      </c>
      <c r="G984" s="2" t="s">
        <v>99</v>
      </c>
      <c r="H984" s="73">
        <v>1200000</v>
      </c>
      <c r="I984" s="74"/>
      <c r="J984" s="75"/>
      <c r="K984" s="15">
        <v>1200000</v>
      </c>
      <c r="L984" s="15">
        <v>1200000</v>
      </c>
      <c r="M984" s="20"/>
    </row>
    <row r="985" spans="1:13" ht="17.25" customHeight="1" thickBot="1">
      <c r="A985" s="76" t="s">
        <v>783</v>
      </c>
      <c r="B985" s="77"/>
      <c r="C985" s="78"/>
      <c r="D985" s="3">
        <v>980</v>
      </c>
      <c r="E985" s="2" t="s">
        <v>64</v>
      </c>
      <c r="F985" s="2" t="s">
        <v>932</v>
      </c>
      <c r="G985" s="2" t="s">
        <v>28</v>
      </c>
      <c r="H985" s="73">
        <f>SUM(H986)</f>
        <v>2230665</v>
      </c>
      <c r="I985" s="74"/>
      <c r="J985" s="75"/>
      <c r="K985" s="15">
        <f>SUM(K986)</f>
        <v>300000</v>
      </c>
      <c r="L985" s="15">
        <f>SUM(L986)</f>
        <v>300000</v>
      </c>
      <c r="M985" s="20"/>
    </row>
    <row r="986" spans="1:13" ht="18" customHeight="1">
      <c r="A986" s="70" t="s">
        <v>217</v>
      </c>
      <c r="B986" s="71"/>
      <c r="C986" s="72"/>
      <c r="D986" s="3">
        <v>980</v>
      </c>
      <c r="E986" s="2" t="s">
        <v>64</v>
      </c>
      <c r="F986" s="2" t="s">
        <v>933</v>
      </c>
      <c r="G986" s="2" t="s">
        <v>216</v>
      </c>
      <c r="H986" s="73">
        <f>SUM(H987)</f>
        <v>2230665</v>
      </c>
      <c r="I986" s="74"/>
      <c r="J986" s="75"/>
      <c r="K986" s="15">
        <f>SUM(K987)</f>
        <v>300000</v>
      </c>
      <c r="L986" s="15">
        <f>SUM(L987)</f>
        <v>300000</v>
      </c>
      <c r="M986" s="20"/>
    </row>
    <row r="987" spans="1:14" ht="18" customHeight="1">
      <c r="A987" s="70" t="s">
        <v>98</v>
      </c>
      <c r="B987" s="71"/>
      <c r="C987" s="72"/>
      <c r="D987" s="3">
        <v>980</v>
      </c>
      <c r="E987" s="2" t="s">
        <v>64</v>
      </c>
      <c r="F987" s="2" t="s">
        <v>933</v>
      </c>
      <c r="G987" s="2" t="s">
        <v>99</v>
      </c>
      <c r="H987" s="73">
        <v>2230665</v>
      </c>
      <c r="I987" s="74"/>
      <c r="J987" s="75"/>
      <c r="K987" s="15">
        <v>300000</v>
      </c>
      <c r="L987" s="15">
        <v>300000</v>
      </c>
      <c r="M987" s="20"/>
      <c r="N987" s="34"/>
    </row>
    <row r="988" spans="1:13" ht="20.25" customHeight="1">
      <c r="A988" s="71" t="s">
        <v>523</v>
      </c>
      <c r="B988" s="71"/>
      <c r="C988" s="72"/>
      <c r="D988" s="3">
        <v>980</v>
      </c>
      <c r="E988" s="2" t="s">
        <v>64</v>
      </c>
      <c r="F988" s="2" t="s">
        <v>979</v>
      </c>
      <c r="G988" s="2" t="s">
        <v>28</v>
      </c>
      <c r="H988" s="73">
        <f>SUM(H989)</f>
        <v>935550</v>
      </c>
      <c r="I988" s="74"/>
      <c r="J988" s="75"/>
      <c r="K988" s="15"/>
      <c r="L988" s="15"/>
      <c r="M988" s="20"/>
    </row>
    <row r="989" spans="1:13" ht="19.5" customHeight="1">
      <c r="A989" s="70" t="s">
        <v>98</v>
      </c>
      <c r="B989" s="71"/>
      <c r="C989" s="72"/>
      <c r="D989" s="3">
        <v>980</v>
      </c>
      <c r="E989" s="2" t="s">
        <v>64</v>
      </c>
      <c r="F989" s="2" t="s">
        <v>976</v>
      </c>
      <c r="G989" s="2" t="s">
        <v>99</v>
      </c>
      <c r="H989" s="73">
        <v>935550</v>
      </c>
      <c r="I989" s="74"/>
      <c r="J989" s="75"/>
      <c r="K989" s="15"/>
      <c r="L989" s="15"/>
      <c r="M989" s="20"/>
    </row>
    <row r="990" spans="1:13" ht="19.5" customHeight="1">
      <c r="A990" s="71" t="s">
        <v>523</v>
      </c>
      <c r="B990" s="71"/>
      <c r="C990" s="72"/>
      <c r="D990" s="3">
        <v>980</v>
      </c>
      <c r="E990" s="2" t="s">
        <v>64</v>
      </c>
      <c r="F990" s="2" t="s">
        <v>977</v>
      </c>
      <c r="G990" s="2" t="s">
        <v>28</v>
      </c>
      <c r="H990" s="73">
        <f>SUM(H991)</f>
        <v>30000</v>
      </c>
      <c r="I990" s="74"/>
      <c r="J990" s="75"/>
      <c r="K990" s="15"/>
      <c r="L990" s="15"/>
      <c r="M990" s="20"/>
    </row>
    <row r="991" spans="1:13" ht="18.75" customHeight="1" thickBot="1">
      <c r="A991" s="70" t="s">
        <v>98</v>
      </c>
      <c r="B991" s="71"/>
      <c r="C991" s="72"/>
      <c r="D991" s="3">
        <v>980</v>
      </c>
      <c r="E991" s="2" t="s">
        <v>64</v>
      </c>
      <c r="F991" s="2" t="s">
        <v>978</v>
      </c>
      <c r="G991" s="2" t="s">
        <v>99</v>
      </c>
      <c r="H991" s="73">
        <v>30000</v>
      </c>
      <c r="I991" s="74"/>
      <c r="J991" s="75"/>
      <c r="K991" s="15"/>
      <c r="L991" s="56"/>
      <c r="M991" s="20">
        <v>-1851.3</v>
      </c>
    </row>
    <row r="992" spans="1:13" ht="19.5" customHeight="1" hidden="1" thickBot="1">
      <c r="A992" s="70" t="s">
        <v>548</v>
      </c>
      <c r="B992" s="71"/>
      <c r="C992" s="72"/>
      <c r="D992" s="3">
        <v>980</v>
      </c>
      <c r="E992" s="2" t="s">
        <v>64</v>
      </c>
      <c r="F992" s="2" t="s">
        <v>792</v>
      </c>
      <c r="G992" s="2" t="s">
        <v>28</v>
      </c>
      <c r="H992" s="63"/>
      <c r="I992" s="74">
        <f>SUM(I994)</f>
        <v>0</v>
      </c>
      <c r="J992" s="75"/>
      <c r="K992" s="15"/>
      <c r="L992" s="56"/>
      <c r="M992" s="20"/>
    </row>
    <row r="993" spans="1:13" ht="19.5" customHeight="1" hidden="1" thickBot="1">
      <c r="A993" s="70" t="s">
        <v>248</v>
      </c>
      <c r="B993" s="71"/>
      <c r="C993" s="72"/>
      <c r="D993" s="3">
        <v>980</v>
      </c>
      <c r="E993" s="2" t="s">
        <v>64</v>
      </c>
      <c r="F993" s="2" t="s">
        <v>554</v>
      </c>
      <c r="G993" s="2" t="s">
        <v>93</v>
      </c>
      <c r="H993" s="63"/>
      <c r="I993" s="74">
        <f>SUM(I994)</f>
        <v>0</v>
      </c>
      <c r="J993" s="75"/>
      <c r="K993" s="15"/>
      <c r="L993" s="56"/>
      <c r="M993" s="20"/>
    </row>
    <row r="994" spans="1:13" ht="19.5" customHeight="1" hidden="1" thickBot="1">
      <c r="A994" s="70" t="s">
        <v>92</v>
      </c>
      <c r="B994" s="71"/>
      <c r="C994" s="72"/>
      <c r="D994" s="3">
        <v>980</v>
      </c>
      <c r="E994" s="2" t="s">
        <v>64</v>
      </c>
      <c r="F994" s="2" t="s">
        <v>554</v>
      </c>
      <c r="G994" s="2" t="s">
        <v>94</v>
      </c>
      <c r="H994" s="63"/>
      <c r="I994" s="74">
        <v>0</v>
      </c>
      <c r="J994" s="75"/>
      <c r="K994" s="15"/>
      <c r="L994" s="56"/>
      <c r="M994" s="20"/>
    </row>
    <row r="995" spans="1:13" ht="19.5" customHeight="1" hidden="1" thickBot="1">
      <c r="A995" s="70" t="s">
        <v>548</v>
      </c>
      <c r="B995" s="71"/>
      <c r="C995" s="72"/>
      <c r="D995" s="3">
        <v>980</v>
      </c>
      <c r="E995" s="2" t="s">
        <v>64</v>
      </c>
      <c r="F995" s="2" t="s">
        <v>793</v>
      </c>
      <c r="G995" s="2" t="s">
        <v>28</v>
      </c>
      <c r="H995" s="63"/>
      <c r="I995" s="74">
        <f>SUM(I997)</f>
        <v>0</v>
      </c>
      <c r="J995" s="75"/>
      <c r="K995" s="15"/>
      <c r="L995" s="56"/>
      <c r="M995" s="20"/>
    </row>
    <row r="996" spans="1:13" ht="19.5" customHeight="1" hidden="1" thickBot="1">
      <c r="A996" s="70" t="s">
        <v>248</v>
      </c>
      <c r="B996" s="71"/>
      <c r="C996" s="72"/>
      <c r="D996" s="3">
        <v>980</v>
      </c>
      <c r="E996" s="2" t="s">
        <v>64</v>
      </c>
      <c r="F996" s="2" t="s">
        <v>555</v>
      </c>
      <c r="G996" s="2" t="s">
        <v>93</v>
      </c>
      <c r="H996" s="63"/>
      <c r="I996" s="74">
        <f>SUM(I997)</f>
        <v>0</v>
      </c>
      <c r="J996" s="75"/>
      <c r="K996" s="15"/>
      <c r="L996" s="56"/>
      <c r="M996" s="20"/>
    </row>
    <row r="997" spans="1:13" ht="19.5" customHeight="1" hidden="1" thickBot="1">
      <c r="A997" s="70" t="s">
        <v>92</v>
      </c>
      <c r="B997" s="71"/>
      <c r="C997" s="72"/>
      <c r="D997" s="3">
        <v>980</v>
      </c>
      <c r="E997" s="2" t="s">
        <v>64</v>
      </c>
      <c r="F997" s="2" t="s">
        <v>555</v>
      </c>
      <c r="G997" s="2" t="s">
        <v>94</v>
      </c>
      <c r="H997" s="63"/>
      <c r="I997" s="74">
        <v>0</v>
      </c>
      <c r="J997" s="75"/>
      <c r="K997" s="15"/>
      <c r="L997" s="17"/>
      <c r="M997" s="20"/>
    </row>
    <row r="998" spans="1:13" ht="17.25" customHeight="1" thickBot="1">
      <c r="A998" s="76" t="s">
        <v>673</v>
      </c>
      <c r="B998" s="77"/>
      <c r="C998" s="78"/>
      <c r="D998" s="3">
        <v>980</v>
      </c>
      <c r="E998" s="2" t="s">
        <v>64</v>
      </c>
      <c r="F998" s="2" t="s">
        <v>774</v>
      </c>
      <c r="G998" s="2" t="s">
        <v>28</v>
      </c>
      <c r="H998" s="73">
        <f>SUM(H999)</f>
        <v>1947000</v>
      </c>
      <c r="I998" s="74"/>
      <c r="J998" s="75"/>
      <c r="K998" s="15">
        <f>SUM(K999)</f>
        <v>540000</v>
      </c>
      <c r="L998" s="15">
        <f>SUM(L999)</f>
        <v>140000</v>
      </c>
      <c r="M998" s="20"/>
    </row>
    <row r="999" spans="1:13" ht="24.75" customHeight="1">
      <c r="A999" s="70" t="s">
        <v>217</v>
      </c>
      <c r="B999" s="71"/>
      <c r="C999" s="72"/>
      <c r="D999" s="3">
        <v>980</v>
      </c>
      <c r="E999" s="2" t="s">
        <v>64</v>
      </c>
      <c r="F999" s="2" t="s">
        <v>773</v>
      </c>
      <c r="G999" s="2" t="s">
        <v>216</v>
      </c>
      <c r="H999" s="73">
        <f>SUM(H1000)</f>
        <v>1947000</v>
      </c>
      <c r="I999" s="74"/>
      <c r="J999" s="75"/>
      <c r="K999" s="15">
        <f>SUM(K1000)</f>
        <v>540000</v>
      </c>
      <c r="L999" s="15">
        <f>SUM(L1000)</f>
        <v>140000</v>
      </c>
      <c r="M999" s="20"/>
    </row>
    <row r="1000" spans="1:12" ht="19.5" customHeight="1">
      <c r="A1000" s="70" t="s">
        <v>98</v>
      </c>
      <c r="B1000" s="71"/>
      <c r="C1000" s="72"/>
      <c r="D1000" s="3">
        <v>980</v>
      </c>
      <c r="E1000" s="2" t="s">
        <v>64</v>
      </c>
      <c r="F1000" s="2" t="s">
        <v>773</v>
      </c>
      <c r="G1000" s="2" t="s">
        <v>99</v>
      </c>
      <c r="H1000" s="73">
        <v>1947000</v>
      </c>
      <c r="I1000" s="74"/>
      <c r="J1000" s="75"/>
      <c r="K1000" s="15">
        <v>540000</v>
      </c>
      <c r="L1000" s="15">
        <v>140000</v>
      </c>
    </row>
    <row r="1001" spans="1:13" ht="19.5" customHeight="1">
      <c r="A1001" s="71" t="s">
        <v>775</v>
      </c>
      <c r="B1001" s="71"/>
      <c r="C1001" s="72"/>
      <c r="D1001" s="3">
        <v>980</v>
      </c>
      <c r="E1001" s="2" t="s">
        <v>64</v>
      </c>
      <c r="F1001" s="23" t="s">
        <v>991</v>
      </c>
      <c r="G1001" s="2" t="s">
        <v>28</v>
      </c>
      <c r="H1001" s="73">
        <f>SUM(H1002)</f>
        <v>0</v>
      </c>
      <c r="I1001" s="74"/>
      <c r="J1001" s="75"/>
      <c r="K1001" s="15"/>
      <c r="L1001" s="15">
        <f>SUM(L1002)</f>
        <v>14814814.82</v>
      </c>
      <c r="M1001" s="20"/>
    </row>
    <row r="1002" spans="1:13" ht="21" customHeight="1">
      <c r="A1002" s="70" t="s">
        <v>217</v>
      </c>
      <c r="B1002" s="71"/>
      <c r="C1002" s="72"/>
      <c r="D1002" s="3">
        <v>980</v>
      </c>
      <c r="E1002" s="2" t="s">
        <v>64</v>
      </c>
      <c r="F1002" s="23" t="s">
        <v>991</v>
      </c>
      <c r="G1002" s="2" t="s">
        <v>216</v>
      </c>
      <c r="H1002" s="73">
        <f>SUM(I1003)</f>
        <v>0</v>
      </c>
      <c r="I1002" s="74"/>
      <c r="J1002" s="75"/>
      <c r="K1002" s="15"/>
      <c r="L1002" s="15">
        <f>SUM(L1003)</f>
        <v>14814814.82</v>
      </c>
      <c r="M1002" s="20"/>
    </row>
    <row r="1003" spans="1:13" ht="19.5" customHeight="1">
      <c r="A1003" s="70" t="s">
        <v>98</v>
      </c>
      <c r="B1003" s="71"/>
      <c r="C1003" s="72"/>
      <c r="D1003" s="3">
        <v>980</v>
      </c>
      <c r="E1003" s="2" t="s">
        <v>64</v>
      </c>
      <c r="F1003" s="23" t="s">
        <v>991</v>
      </c>
      <c r="G1003" s="2" t="s">
        <v>99</v>
      </c>
      <c r="H1003" s="63"/>
      <c r="I1003" s="74">
        <v>0</v>
      </c>
      <c r="J1003" s="75"/>
      <c r="K1003" s="15">
        <v>0</v>
      </c>
      <c r="L1003" s="15">
        <v>14814814.82</v>
      </c>
      <c r="M1003" s="20">
        <v>-318789.81</v>
      </c>
    </row>
    <row r="1004" spans="1:13" ht="15" customHeight="1">
      <c r="A1004" s="71" t="s">
        <v>775</v>
      </c>
      <c r="B1004" s="71"/>
      <c r="C1004" s="72"/>
      <c r="D1004" s="3">
        <v>980</v>
      </c>
      <c r="E1004" s="2" t="s">
        <v>64</v>
      </c>
      <c r="F1004" s="23" t="s">
        <v>992</v>
      </c>
      <c r="G1004" s="2" t="s">
        <v>28</v>
      </c>
      <c r="H1004" s="63"/>
      <c r="I1004" s="61"/>
      <c r="J1004" s="62"/>
      <c r="K1004" s="15">
        <f>SUM(K1005)</f>
        <v>100000</v>
      </c>
      <c r="L1004" s="15">
        <f>SUM(L1005)</f>
        <v>715000</v>
      </c>
      <c r="M1004" s="20"/>
    </row>
    <row r="1005" spans="1:13" ht="19.5" customHeight="1">
      <c r="A1005" s="70" t="s">
        <v>217</v>
      </c>
      <c r="B1005" s="71"/>
      <c r="C1005" s="72"/>
      <c r="D1005" s="3">
        <v>980</v>
      </c>
      <c r="E1005" s="2" t="s">
        <v>64</v>
      </c>
      <c r="F1005" s="23" t="s">
        <v>993</v>
      </c>
      <c r="G1005" s="2" t="s">
        <v>216</v>
      </c>
      <c r="H1005" s="63"/>
      <c r="I1005" s="61"/>
      <c r="J1005" s="62"/>
      <c r="K1005" s="15">
        <f>SUM(K1006)</f>
        <v>100000</v>
      </c>
      <c r="L1005" s="15">
        <f>SUM(L1006)</f>
        <v>715000</v>
      </c>
      <c r="M1005" s="20"/>
    </row>
    <row r="1006" spans="1:13" ht="13.5" customHeight="1">
      <c r="A1006" s="70" t="s">
        <v>98</v>
      </c>
      <c r="B1006" s="71"/>
      <c r="C1006" s="72"/>
      <c r="D1006" s="3">
        <v>980</v>
      </c>
      <c r="E1006" s="2" t="s">
        <v>64</v>
      </c>
      <c r="F1006" s="23" t="s">
        <v>992</v>
      </c>
      <c r="G1006" s="2" t="s">
        <v>99</v>
      </c>
      <c r="H1006" s="63"/>
      <c r="I1006" s="61"/>
      <c r="J1006" s="62"/>
      <c r="K1006" s="15">
        <v>100000</v>
      </c>
      <c r="L1006" s="17">
        <v>715000</v>
      </c>
      <c r="M1006" s="20"/>
    </row>
    <row r="1007" spans="1:13" ht="17.25" customHeight="1">
      <c r="A1007" s="71" t="s">
        <v>538</v>
      </c>
      <c r="B1007" s="71"/>
      <c r="C1007" s="72"/>
      <c r="D1007" s="3">
        <v>980</v>
      </c>
      <c r="E1007" s="2" t="s">
        <v>64</v>
      </c>
      <c r="F1007" s="2" t="s">
        <v>967</v>
      </c>
      <c r="G1007" s="2" t="s">
        <v>28</v>
      </c>
      <c r="H1007" s="73">
        <f>SUM(H1008)</f>
        <v>171237.48</v>
      </c>
      <c r="I1007" s="74"/>
      <c r="J1007" s="75"/>
      <c r="K1007" s="15">
        <f>SUM(K1008)</f>
        <v>269533.76</v>
      </c>
      <c r="L1007" s="15">
        <f>SUM(L1008)</f>
        <v>269778.59</v>
      </c>
      <c r="M1007" s="20"/>
    </row>
    <row r="1008" spans="1:13" ht="19.5" customHeight="1">
      <c r="A1008" s="70" t="s">
        <v>217</v>
      </c>
      <c r="B1008" s="71"/>
      <c r="C1008" s="72"/>
      <c r="D1008" s="3">
        <v>980</v>
      </c>
      <c r="E1008" s="2" t="s">
        <v>64</v>
      </c>
      <c r="F1008" s="2" t="s">
        <v>777</v>
      </c>
      <c r="G1008" s="2" t="s">
        <v>216</v>
      </c>
      <c r="H1008" s="73">
        <f>SUM(H1009)</f>
        <v>171237.48</v>
      </c>
      <c r="I1008" s="74"/>
      <c r="J1008" s="75"/>
      <c r="K1008" s="15">
        <f>SUM(K1009)</f>
        <v>269533.76</v>
      </c>
      <c r="L1008" s="15">
        <f>SUM(L1009)</f>
        <v>269778.59</v>
      </c>
      <c r="M1008" s="20"/>
    </row>
    <row r="1009" spans="1:13" ht="13.5" customHeight="1">
      <c r="A1009" s="70" t="s">
        <v>98</v>
      </c>
      <c r="B1009" s="71"/>
      <c r="C1009" s="72"/>
      <c r="D1009" s="3">
        <v>980</v>
      </c>
      <c r="E1009" s="2" t="s">
        <v>64</v>
      </c>
      <c r="F1009" s="2" t="s">
        <v>777</v>
      </c>
      <c r="G1009" s="2" t="s">
        <v>99</v>
      </c>
      <c r="H1009" s="73">
        <v>171237.48</v>
      </c>
      <c r="I1009" s="74"/>
      <c r="J1009" s="75"/>
      <c r="K1009" s="15">
        <v>269533.76</v>
      </c>
      <c r="L1009" s="15">
        <v>269778.59</v>
      </c>
      <c r="M1009" s="20"/>
    </row>
    <row r="1010" spans="1:13" ht="15.75" customHeight="1">
      <c r="A1010" s="71" t="s">
        <v>538</v>
      </c>
      <c r="B1010" s="71"/>
      <c r="C1010" s="72"/>
      <c r="D1010" s="3">
        <v>980</v>
      </c>
      <c r="E1010" s="2" t="s">
        <v>64</v>
      </c>
      <c r="F1010" s="2" t="s">
        <v>776</v>
      </c>
      <c r="G1010" s="2" t="s">
        <v>28</v>
      </c>
      <c r="H1010" s="73">
        <f>SUM(H1011)</f>
        <v>140000</v>
      </c>
      <c r="I1010" s="74"/>
      <c r="J1010" s="75"/>
      <c r="K1010" s="15">
        <f>SUM(K1011)</f>
        <v>140000</v>
      </c>
      <c r="L1010" s="15">
        <f>SUM(L1011)</f>
        <v>140000</v>
      </c>
      <c r="M1010" s="20"/>
    </row>
    <row r="1011" spans="1:13" ht="19.5" customHeight="1">
      <c r="A1011" s="70" t="s">
        <v>217</v>
      </c>
      <c r="B1011" s="71"/>
      <c r="C1011" s="72"/>
      <c r="D1011" s="3">
        <v>980</v>
      </c>
      <c r="E1011" s="2" t="s">
        <v>64</v>
      </c>
      <c r="F1011" s="2" t="s">
        <v>777</v>
      </c>
      <c r="G1011" s="2" t="s">
        <v>216</v>
      </c>
      <c r="H1011" s="73">
        <f>SUM(H1012)</f>
        <v>140000</v>
      </c>
      <c r="I1011" s="74"/>
      <c r="J1011" s="75"/>
      <c r="K1011" s="15">
        <f>SUM(K1012)</f>
        <v>140000</v>
      </c>
      <c r="L1011" s="15">
        <f>SUM(L1012)</f>
        <v>140000</v>
      </c>
      <c r="M1011" s="20"/>
    </row>
    <row r="1012" spans="1:13" ht="12.75" customHeight="1">
      <c r="A1012" s="70" t="s">
        <v>98</v>
      </c>
      <c r="B1012" s="71"/>
      <c r="C1012" s="72"/>
      <c r="D1012" s="3">
        <v>980</v>
      </c>
      <c r="E1012" s="2" t="s">
        <v>64</v>
      </c>
      <c r="F1012" s="2" t="s">
        <v>777</v>
      </c>
      <c r="G1012" s="2" t="s">
        <v>99</v>
      </c>
      <c r="H1012" s="73">
        <v>140000</v>
      </c>
      <c r="I1012" s="74"/>
      <c r="J1012" s="75"/>
      <c r="K1012" s="15">
        <v>140000</v>
      </c>
      <c r="L1012" s="15">
        <v>140000</v>
      </c>
      <c r="M1012" s="20"/>
    </row>
    <row r="1013" spans="1:12" ht="35.25" customHeight="1">
      <c r="A1013" s="140" t="s">
        <v>893</v>
      </c>
      <c r="B1013" s="141"/>
      <c r="C1013" s="142"/>
      <c r="D1013" s="3">
        <v>982</v>
      </c>
      <c r="E1013" s="2" t="s">
        <v>25</v>
      </c>
      <c r="F1013" s="2" t="s">
        <v>148</v>
      </c>
      <c r="G1013" s="2" t="s">
        <v>28</v>
      </c>
      <c r="H1013" s="82">
        <f>SUM(H1014)</f>
        <v>107113614.46000001</v>
      </c>
      <c r="I1013" s="83"/>
      <c r="J1013" s="84"/>
      <c r="K1013" s="19">
        <f>SUM(K1014)</f>
        <v>92228057.26</v>
      </c>
      <c r="L1013" s="19">
        <f>SUM(L1014)</f>
        <v>93455344.35</v>
      </c>
    </row>
    <row r="1014" spans="1:12" ht="27.75" customHeight="1">
      <c r="A1014" s="86" t="s">
        <v>894</v>
      </c>
      <c r="B1014" s="87"/>
      <c r="C1014" s="88"/>
      <c r="D1014" s="3">
        <v>982</v>
      </c>
      <c r="E1014" s="2" t="s">
        <v>25</v>
      </c>
      <c r="F1014" s="2" t="s">
        <v>148</v>
      </c>
      <c r="G1014" s="2" t="s">
        <v>28</v>
      </c>
      <c r="H1014" s="73">
        <f>SUM(H1015,H1039,H1162,H1182,)</f>
        <v>107113614.46000001</v>
      </c>
      <c r="I1014" s="74"/>
      <c r="J1014" s="75"/>
      <c r="K1014" s="15">
        <f>SUM(K1015+K1039+K1162+K1182)</f>
        <v>92228057.26</v>
      </c>
      <c r="L1014" s="15">
        <f>SUM(L1015+L1039+L1162+L1182)</f>
        <v>93455344.35</v>
      </c>
    </row>
    <row r="1015" spans="1:12" ht="15" customHeight="1">
      <c r="A1015" s="79" t="s">
        <v>13</v>
      </c>
      <c r="B1015" s="80"/>
      <c r="C1015" s="81"/>
      <c r="D1015" s="3">
        <v>982</v>
      </c>
      <c r="E1015" s="2" t="s">
        <v>32</v>
      </c>
      <c r="F1015" s="2" t="s">
        <v>148</v>
      </c>
      <c r="G1015" s="2" t="s">
        <v>28</v>
      </c>
      <c r="H1015" s="73">
        <f>SUM(H1016,)</f>
        <v>14400000</v>
      </c>
      <c r="I1015" s="74"/>
      <c r="J1015" s="75"/>
      <c r="K1015" s="18">
        <f aca="true" t="shared" si="37" ref="K1015:L1017">SUM(K1016)</f>
        <v>14510101</v>
      </c>
      <c r="L1015" s="18">
        <f t="shared" si="37"/>
        <v>15010101</v>
      </c>
    </row>
    <row r="1016" spans="1:12" ht="12.75" customHeight="1">
      <c r="A1016" s="79" t="s">
        <v>237</v>
      </c>
      <c r="B1016" s="80"/>
      <c r="C1016" s="81"/>
      <c r="D1016" s="3">
        <v>982</v>
      </c>
      <c r="E1016" s="2" t="s">
        <v>238</v>
      </c>
      <c r="F1016" s="2" t="s">
        <v>148</v>
      </c>
      <c r="G1016" s="2" t="s">
        <v>28</v>
      </c>
      <c r="H1016" s="73">
        <f>SUM(H1017+H1035)</f>
        <v>14400000</v>
      </c>
      <c r="I1016" s="74"/>
      <c r="J1016" s="75"/>
      <c r="K1016" s="18">
        <f t="shared" si="37"/>
        <v>14510101</v>
      </c>
      <c r="L1016" s="18">
        <f t="shared" si="37"/>
        <v>15010101</v>
      </c>
    </row>
    <row r="1017" spans="1:12" ht="21" customHeight="1">
      <c r="A1017" s="70" t="s">
        <v>895</v>
      </c>
      <c r="B1017" s="71"/>
      <c r="C1017" s="72"/>
      <c r="D1017" s="3">
        <v>982</v>
      </c>
      <c r="E1017" s="2" t="s">
        <v>238</v>
      </c>
      <c r="F1017" s="2" t="s">
        <v>198</v>
      </c>
      <c r="G1017" s="2" t="s">
        <v>28</v>
      </c>
      <c r="H1017" s="73">
        <f>SUM(H1018)</f>
        <v>14400000</v>
      </c>
      <c r="I1017" s="74"/>
      <c r="J1017" s="75"/>
      <c r="K1017" s="18">
        <f t="shared" si="37"/>
        <v>14510101</v>
      </c>
      <c r="L1017" s="18">
        <f t="shared" si="37"/>
        <v>15010101</v>
      </c>
    </row>
    <row r="1018" spans="1:12" ht="24" customHeight="1">
      <c r="A1018" s="70" t="s">
        <v>896</v>
      </c>
      <c r="B1018" s="71"/>
      <c r="C1018" s="72"/>
      <c r="D1018" s="3">
        <v>982</v>
      </c>
      <c r="E1018" s="2" t="s">
        <v>238</v>
      </c>
      <c r="F1018" s="2" t="s">
        <v>199</v>
      </c>
      <c r="G1018" s="2" t="s">
        <v>28</v>
      </c>
      <c r="H1018" s="73">
        <f>SUM(H1020,H1021,H1023,H1025,H1030,H1032,)</f>
        <v>14400000</v>
      </c>
      <c r="I1018" s="74"/>
      <c r="J1018" s="75"/>
      <c r="K1018" s="18">
        <f>SUM(K1019,K1031,K1034,)</f>
        <v>14510101</v>
      </c>
      <c r="L1018" s="18">
        <f>SUM(L1019,L1031,L1034,)</f>
        <v>15010101</v>
      </c>
    </row>
    <row r="1019" spans="1:12" ht="24" customHeight="1">
      <c r="A1019" s="70" t="s">
        <v>110</v>
      </c>
      <c r="B1019" s="71"/>
      <c r="C1019" s="72"/>
      <c r="D1019" s="3">
        <v>982</v>
      </c>
      <c r="E1019" s="2" t="s">
        <v>238</v>
      </c>
      <c r="F1019" s="2" t="s">
        <v>200</v>
      </c>
      <c r="G1019" s="2" t="s">
        <v>28</v>
      </c>
      <c r="H1019" s="73">
        <f>SUM(H1020)</f>
        <v>14400000</v>
      </c>
      <c r="I1019" s="74"/>
      <c r="J1019" s="75"/>
      <c r="K1019" s="18">
        <f>SUM(K1020)</f>
        <v>13500000</v>
      </c>
      <c r="L1019" s="18">
        <f>SUM(L1020)</f>
        <v>14000000</v>
      </c>
    </row>
    <row r="1020" spans="1:13" ht="15" customHeight="1">
      <c r="A1020" s="70" t="s">
        <v>107</v>
      </c>
      <c r="B1020" s="71"/>
      <c r="C1020" s="72"/>
      <c r="D1020" s="3">
        <v>982</v>
      </c>
      <c r="E1020" s="2" t="s">
        <v>238</v>
      </c>
      <c r="F1020" s="2" t="s">
        <v>201</v>
      </c>
      <c r="G1020" s="2" t="s">
        <v>99</v>
      </c>
      <c r="H1020" s="73">
        <v>14400000</v>
      </c>
      <c r="I1020" s="74"/>
      <c r="J1020" s="75"/>
      <c r="K1020" s="15">
        <v>13500000</v>
      </c>
      <c r="L1020" s="15">
        <v>14000000</v>
      </c>
      <c r="M1020" s="20"/>
    </row>
    <row r="1021" spans="1:12" ht="19.5" customHeight="1" hidden="1">
      <c r="A1021" s="70" t="s">
        <v>232</v>
      </c>
      <c r="B1021" s="71"/>
      <c r="C1021" s="72"/>
      <c r="D1021" s="3">
        <v>982</v>
      </c>
      <c r="E1021" s="2" t="s">
        <v>37</v>
      </c>
      <c r="F1021" s="2" t="s">
        <v>234</v>
      </c>
      <c r="G1021" s="2" t="s">
        <v>28</v>
      </c>
      <c r="H1021" s="73">
        <f>SUM(H1022)</f>
        <v>0</v>
      </c>
      <c r="I1021" s="74"/>
      <c r="J1021" s="75"/>
      <c r="K1021" s="9"/>
      <c r="L1021" s="9"/>
    </row>
    <row r="1022" spans="1:12" ht="20.25" customHeight="1" hidden="1">
      <c r="A1022" s="70" t="s">
        <v>107</v>
      </c>
      <c r="B1022" s="71"/>
      <c r="C1022" s="72"/>
      <c r="D1022" s="3">
        <v>982</v>
      </c>
      <c r="E1022" s="2" t="s">
        <v>37</v>
      </c>
      <c r="F1022" s="2" t="s">
        <v>234</v>
      </c>
      <c r="G1022" s="2" t="s">
        <v>99</v>
      </c>
      <c r="H1022" s="73">
        <v>0</v>
      </c>
      <c r="I1022" s="74"/>
      <c r="J1022" s="75"/>
      <c r="K1022" s="9"/>
      <c r="L1022" s="9"/>
    </row>
    <row r="1023" spans="1:12" ht="20.25" customHeight="1" hidden="1">
      <c r="A1023" s="70" t="s">
        <v>233</v>
      </c>
      <c r="B1023" s="71"/>
      <c r="C1023" s="72"/>
      <c r="D1023" s="3">
        <v>982</v>
      </c>
      <c r="E1023" s="2" t="s">
        <v>37</v>
      </c>
      <c r="F1023" s="2" t="s">
        <v>235</v>
      </c>
      <c r="G1023" s="2" t="s">
        <v>28</v>
      </c>
      <c r="H1023" s="73">
        <f>SUM(H1024)</f>
        <v>0</v>
      </c>
      <c r="I1023" s="74"/>
      <c r="J1023" s="75"/>
      <c r="K1023" s="9"/>
      <c r="L1023" s="9"/>
    </row>
    <row r="1024" spans="1:12" ht="16.5" customHeight="1" hidden="1">
      <c r="A1024" s="70" t="s">
        <v>107</v>
      </c>
      <c r="B1024" s="71"/>
      <c r="C1024" s="72"/>
      <c r="D1024" s="3">
        <v>982</v>
      </c>
      <c r="E1024" s="2" t="s">
        <v>37</v>
      </c>
      <c r="F1024" s="2" t="s">
        <v>235</v>
      </c>
      <c r="G1024" s="2" t="s">
        <v>99</v>
      </c>
      <c r="H1024" s="73">
        <v>0</v>
      </c>
      <c r="I1024" s="74"/>
      <c r="J1024" s="75"/>
      <c r="K1024" s="9"/>
      <c r="L1024" s="9"/>
    </row>
    <row r="1025" spans="1:12" ht="31.5" customHeight="1" hidden="1">
      <c r="A1025" s="70" t="s">
        <v>271</v>
      </c>
      <c r="B1025" s="71"/>
      <c r="C1025" s="72"/>
      <c r="D1025" s="3">
        <v>982</v>
      </c>
      <c r="E1025" s="2" t="s">
        <v>238</v>
      </c>
      <c r="F1025" s="2" t="s">
        <v>184</v>
      </c>
      <c r="G1025" s="2" t="s">
        <v>28</v>
      </c>
      <c r="H1025" s="73">
        <f>SUM(H1026)</f>
        <v>0</v>
      </c>
      <c r="I1025" s="74"/>
      <c r="J1025" s="75"/>
      <c r="K1025" s="9">
        <v>3</v>
      </c>
      <c r="L1025" s="9"/>
    </row>
    <row r="1026" spans="1:12" ht="18.75" customHeight="1" hidden="1">
      <c r="A1026" s="70" t="s">
        <v>272</v>
      </c>
      <c r="B1026" s="71"/>
      <c r="C1026" s="72"/>
      <c r="D1026" s="3">
        <v>982</v>
      </c>
      <c r="E1026" s="2" t="s">
        <v>238</v>
      </c>
      <c r="F1026" s="2" t="s">
        <v>289</v>
      </c>
      <c r="G1026" s="2" t="s">
        <v>28</v>
      </c>
      <c r="H1026" s="73">
        <f>SUM(H1027)</f>
        <v>0</v>
      </c>
      <c r="I1026" s="74"/>
      <c r="J1026" s="75"/>
      <c r="K1026" s="9"/>
      <c r="L1026" s="9"/>
    </row>
    <row r="1027" spans="1:12" ht="15" customHeight="1" hidden="1">
      <c r="A1027" s="70" t="s">
        <v>217</v>
      </c>
      <c r="B1027" s="71"/>
      <c r="C1027" s="72"/>
      <c r="D1027" s="3">
        <v>982</v>
      </c>
      <c r="E1027" s="2" t="s">
        <v>238</v>
      </c>
      <c r="F1027" s="2" t="s">
        <v>290</v>
      </c>
      <c r="G1027" s="2" t="s">
        <v>216</v>
      </c>
      <c r="H1027" s="73">
        <f>SUM(H1028)</f>
        <v>0</v>
      </c>
      <c r="I1027" s="74"/>
      <c r="J1027" s="75"/>
      <c r="K1027" s="9"/>
      <c r="L1027" s="9"/>
    </row>
    <row r="1028" spans="1:12" ht="18" customHeight="1" hidden="1">
      <c r="A1028" s="70" t="s">
        <v>98</v>
      </c>
      <c r="B1028" s="71"/>
      <c r="C1028" s="72"/>
      <c r="D1028" s="3">
        <v>982</v>
      </c>
      <c r="E1028" s="2" t="s">
        <v>238</v>
      </c>
      <c r="F1028" s="2" t="s">
        <v>290</v>
      </c>
      <c r="G1028" s="2" t="s">
        <v>99</v>
      </c>
      <c r="H1028" s="73">
        <v>0</v>
      </c>
      <c r="I1028" s="74"/>
      <c r="J1028" s="75"/>
      <c r="K1028" s="17"/>
      <c r="L1028" s="9"/>
    </row>
    <row r="1029" spans="1:12" ht="29.25" customHeight="1">
      <c r="A1029" s="70" t="s">
        <v>433</v>
      </c>
      <c r="B1029" s="71"/>
      <c r="C1029" s="72"/>
      <c r="D1029" s="3">
        <v>982</v>
      </c>
      <c r="E1029" s="2" t="s">
        <v>238</v>
      </c>
      <c r="F1029" s="2" t="s">
        <v>382</v>
      </c>
      <c r="G1029" s="2" t="s">
        <v>28</v>
      </c>
      <c r="H1029" s="73">
        <f>SUM(H1030)</f>
        <v>0</v>
      </c>
      <c r="I1029" s="74"/>
      <c r="J1029" s="75"/>
      <c r="K1029" s="15">
        <f>SUM(K1030)</f>
        <v>1000000</v>
      </c>
      <c r="L1029" s="15">
        <f>SUM(L1030)</f>
        <v>1000000</v>
      </c>
    </row>
    <row r="1030" spans="1:12" ht="24" customHeight="1">
      <c r="A1030" s="70" t="s">
        <v>217</v>
      </c>
      <c r="B1030" s="71"/>
      <c r="C1030" s="72"/>
      <c r="D1030" s="3">
        <v>982</v>
      </c>
      <c r="E1030" s="2" t="s">
        <v>238</v>
      </c>
      <c r="F1030" s="2" t="s">
        <v>376</v>
      </c>
      <c r="G1030" s="2" t="s">
        <v>216</v>
      </c>
      <c r="H1030" s="73">
        <f>SUM(H1031)</f>
        <v>0</v>
      </c>
      <c r="I1030" s="74"/>
      <c r="J1030" s="75"/>
      <c r="K1030" s="15">
        <f>SUM(K1031)</f>
        <v>1000000</v>
      </c>
      <c r="L1030" s="15">
        <f>SUM(L1031)</f>
        <v>1000000</v>
      </c>
    </row>
    <row r="1031" spans="1:12" ht="17.25" customHeight="1">
      <c r="A1031" s="70" t="s">
        <v>98</v>
      </c>
      <c r="B1031" s="71"/>
      <c r="C1031" s="72"/>
      <c r="D1031" s="3">
        <v>982</v>
      </c>
      <c r="E1031" s="2" t="s">
        <v>238</v>
      </c>
      <c r="F1031" s="2" t="s">
        <v>376</v>
      </c>
      <c r="G1031" s="2" t="s">
        <v>99</v>
      </c>
      <c r="H1031" s="73">
        <v>0</v>
      </c>
      <c r="I1031" s="74"/>
      <c r="J1031" s="75"/>
      <c r="K1031" s="15">
        <v>1000000</v>
      </c>
      <c r="L1031" s="15">
        <v>1000000</v>
      </c>
    </row>
    <row r="1032" spans="1:12" ht="27" customHeight="1">
      <c r="A1032" s="70" t="s">
        <v>433</v>
      </c>
      <c r="B1032" s="71"/>
      <c r="C1032" s="72"/>
      <c r="D1032" s="3">
        <v>982</v>
      </c>
      <c r="E1032" s="2" t="s">
        <v>238</v>
      </c>
      <c r="F1032" s="2" t="s">
        <v>383</v>
      </c>
      <c r="G1032" s="2" t="s">
        <v>28</v>
      </c>
      <c r="H1032" s="73">
        <f>SUM(H1033)</f>
        <v>0</v>
      </c>
      <c r="I1032" s="74"/>
      <c r="J1032" s="75"/>
      <c r="K1032" s="15">
        <f>SUM(K1033)</f>
        <v>10101</v>
      </c>
      <c r="L1032" s="15">
        <f>SUM(L1033)</f>
        <v>10101</v>
      </c>
    </row>
    <row r="1033" spans="1:12" ht="24" customHeight="1">
      <c r="A1033" s="70" t="s">
        <v>217</v>
      </c>
      <c r="B1033" s="71"/>
      <c r="C1033" s="72"/>
      <c r="D1033" s="3">
        <v>982</v>
      </c>
      <c r="E1033" s="2" t="s">
        <v>238</v>
      </c>
      <c r="F1033" s="2" t="s">
        <v>381</v>
      </c>
      <c r="G1033" s="2" t="s">
        <v>216</v>
      </c>
      <c r="H1033" s="73">
        <f>SUM(H1034)</f>
        <v>0</v>
      </c>
      <c r="I1033" s="74"/>
      <c r="J1033" s="75"/>
      <c r="K1033" s="15">
        <f>SUM(K1034)</f>
        <v>10101</v>
      </c>
      <c r="L1033" s="15">
        <f>SUM(L1034)</f>
        <v>10101</v>
      </c>
    </row>
    <row r="1034" spans="1:12" ht="15.75" customHeight="1">
      <c r="A1034" s="70" t="s">
        <v>98</v>
      </c>
      <c r="B1034" s="71"/>
      <c r="C1034" s="72"/>
      <c r="D1034" s="3">
        <v>982</v>
      </c>
      <c r="E1034" s="2" t="s">
        <v>238</v>
      </c>
      <c r="F1034" s="2" t="s">
        <v>381</v>
      </c>
      <c r="G1034" s="2" t="s">
        <v>99</v>
      </c>
      <c r="H1034" s="73">
        <v>0</v>
      </c>
      <c r="I1034" s="74"/>
      <c r="J1034" s="75"/>
      <c r="K1034" s="15">
        <v>10101</v>
      </c>
      <c r="L1034" s="15">
        <v>10101</v>
      </c>
    </row>
    <row r="1035" spans="1:12" ht="26.25" customHeight="1" hidden="1">
      <c r="A1035" s="79" t="s">
        <v>447</v>
      </c>
      <c r="B1035" s="80"/>
      <c r="C1035" s="81"/>
      <c r="D1035" s="3">
        <v>982</v>
      </c>
      <c r="E1035" s="2" t="s">
        <v>238</v>
      </c>
      <c r="F1035" s="2" t="s">
        <v>448</v>
      </c>
      <c r="G1035" s="2" t="s">
        <v>28</v>
      </c>
      <c r="H1035" s="73">
        <f>SUM(H1036)</f>
        <v>0</v>
      </c>
      <c r="I1035" s="74"/>
      <c r="J1035" s="75"/>
      <c r="K1035" s="15"/>
      <c r="L1035" s="15"/>
    </row>
    <row r="1036" spans="1:12" ht="27" customHeight="1" hidden="1">
      <c r="A1036" s="70" t="s">
        <v>476</v>
      </c>
      <c r="B1036" s="71"/>
      <c r="C1036" s="72"/>
      <c r="D1036" s="3">
        <v>982</v>
      </c>
      <c r="E1036" s="2" t="s">
        <v>238</v>
      </c>
      <c r="F1036" s="2" t="s">
        <v>477</v>
      </c>
      <c r="G1036" s="2" t="s">
        <v>28</v>
      </c>
      <c r="H1036" s="73">
        <f>SUM(H1037)</f>
        <v>0</v>
      </c>
      <c r="I1036" s="74"/>
      <c r="J1036" s="75"/>
      <c r="K1036" s="15">
        <f>SUM(K1037)</f>
        <v>0</v>
      </c>
      <c r="L1036" s="15">
        <f>SUM(L1037)</f>
        <v>0</v>
      </c>
    </row>
    <row r="1037" spans="1:12" ht="17.25" customHeight="1" hidden="1">
      <c r="A1037" s="70" t="s">
        <v>333</v>
      </c>
      <c r="B1037" s="71"/>
      <c r="C1037" s="72"/>
      <c r="D1037" s="3">
        <v>982</v>
      </c>
      <c r="E1037" s="2" t="s">
        <v>238</v>
      </c>
      <c r="F1037" s="2" t="s">
        <v>478</v>
      </c>
      <c r="G1037" s="2" t="s">
        <v>216</v>
      </c>
      <c r="H1037" s="73">
        <f>SUM(H1038)</f>
        <v>0</v>
      </c>
      <c r="I1037" s="74"/>
      <c r="J1037" s="75"/>
      <c r="K1037" s="15">
        <f>SUM(K1038)</f>
        <v>0</v>
      </c>
      <c r="L1037" s="15">
        <f>SUM(L1038)</f>
        <v>0</v>
      </c>
    </row>
    <row r="1038" spans="1:12" ht="17.25" customHeight="1" hidden="1">
      <c r="A1038" s="70" t="s">
        <v>107</v>
      </c>
      <c r="B1038" s="71"/>
      <c r="C1038" s="72"/>
      <c r="D1038" s="3">
        <v>982</v>
      </c>
      <c r="E1038" s="2" t="s">
        <v>238</v>
      </c>
      <c r="F1038" s="2" t="s">
        <v>478</v>
      </c>
      <c r="G1038" s="2" t="s">
        <v>99</v>
      </c>
      <c r="H1038" s="73">
        <v>0</v>
      </c>
      <c r="I1038" s="74"/>
      <c r="J1038" s="75"/>
      <c r="K1038" s="15">
        <v>0</v>
      </c>
      <c r="L1038" s="15">
        <v>0</v>
      </c>
    </row>
    <row r="1039" spans="1:12" ht="15.75" customHeight="1">
      <c r="A1039" s="79" t="s">
        <v>70</v>
      </c>
      <c r="B1039" s="80"/>
      <c r="C1039" s="81"/>
      <c r="D1039" s="3">
        <v>982</v>
      </c>
      <c r="E1039" s="2" t="s">
        <v>34</v>
      </c>
      <c r="F1039" s="2" t="s">
        <v>148</v>
      </c>
      <c r="G1039" s="2" t="s">
        <v>28</v>
      </c>
      <c r="H1039" s="73">
        <f>SUM(H1040,H1120)</f>
        <v>91595964.06</v>
      </c>
      <c r="I1039" s="74"/>
      <c r="J1039" s="75"/>
      <c r="K1039" s="15">
        <f>SUM(K1040+K1120)</f>
        <v>76692956.26</v>
      </c>
      <c r="L1039" s="15">
        <f>SUM(L1040+L1120)</f>
        <v>78165243.35</v>
      </c>
    </row>
    <row r="1040" spans="1:12" ht="12.75" customHeight="1">
      <c r="A1040" s="79" t="s">
        <v>23</v>
      </c>
      <c r="B1040" s="80"/>
      <c r="C1040" s="81"/>
      <c r="D1040" s="3">
        <v>982</v>
      </c>
      <c r="E1040" s="2" t="s">
        <v>40</v>
      </c>
      <c r="F1040" s="2" t="s">
        <v>148</v>
      </c>
      <c r="G1040" s="2" t="s">
        <v>28</v>
      </c>
      <c r="H1040" s="73">
        <f>SUM(H1041,H1099,H1103,H1110)</f>
        <v>82666082.02</v>
      </c>
      <c r="I1040" s="74"/>
      <c r="J1040" s="75"/>
      <c r="K1040" s="15">
        <f>SUM(K1041+K1103+K1110)</f>
        <v>67782956.26</v>
      </c>
      <c r="L1040" s="15">
        <f>SUM(L1041+L1103+L1110)</f>
        <v>69055243.35</v>
      </c>
    </row>
    <row r="1041" spans="1:12" ht="24" customHeight="1">
      <c r="A1041" s="79" t="s">
        <v>895</v>
      </c>
      <c r="B1041" s="80"/>
      <c r="C1041" s="81"/>
      <c r="D1041" s="3">
        <v>982</v>
      </c>
      <c r="E1041" s="2" t="s">
        <v>40</v>
      </c>
      <c r="F1041" s="2" t="s">
        <v>198</v>
      </c>
      <c r="G1041" s="2" t="s">
        <v>28</v>
      </c>
      <c r="H1041" s="73">
        <f>SUM(H1042,H1068,)</f>
        <v>82111082.02</v>
      </c>
      <c r="I1041" s="74"/>
      <c r="J1041" s="75"/>
      <c r="K1041" s="15">
        <f>SUM(K1042+K1068)</f>
        <v>67422956.26</v>
      </c>
      <c r="L1041" s="15">
        <f>SUM(L1042+L1068)</f>
        <v>68665243.35</v>
      </c>
    </row>
    <row r="1042" spans="1:12" ht="21.75" customHeight="1">
      <c r="A1042" s="70" t="s">
        <v>896</v>
      </c>
      <c r="B1042" s="71"/>
      <c r="C1042" s="72"/>
      <c r="D1042" s="3">
        <v>982</v>
      </c>
      <c r="E1042" s="2" t="s">
        <v>40</v>
      </c>
      <c r="F1042" s="2" t="s">
        <v>199</v>
      </c>
      <c r="G1042" s="2" t="s">
        <v>28</v>
      </c>
      <c r="H1042" s="73">
        <f>SUM(H1043+H1045+H1048+H1054+H1057+H1062+H1065)</f>
        <v>48742000</v>
      </c>
      <c r="I1042" s="74"/>
      <c r="J1042" s="75"/>
      <c r="K1042" s="15">
        <f>SUM(K1043+K1045+K1048+K1054+K1057+K1062+K1065)</f>
        <v>46999000</v>
      </c>
      <c r="L1042" s="15">
        <f>SUM(L1043+L1045+L1048+L1054+L1057+L1062+L1065)</f>
        <v>48199000</v>
      </c>
    </row>
    <row r="1043" spans="1:12" ht="21" customHeight="1">
      <c r="A1043" s="70" t="s">
        <v>115</v>
      </c>
      <c r="B1043" s="71"/>
      <c r="C1043" s="72"/>
      <c r="D1043" s="3">
        <v>982</v>
      </c>
      <c r="E1043" s="2" t="s">
        <v>40</v>
      </c>
      <c r="F1043" s="2" t="s">
        <v>203</v>
      </c>
      <c r="G1043" s="2" t="s">
        <v>28</v>
      </c>
      <c r="H1043" s="102">
        <f>SUM(H1044)</f>
        <v>1100000</v>
      </c>
      <c r="I1043" s="103"/>
      <c r="J1043" s="104"/>
      <c r="K1043" s="15">
        <f>SUM(K1044)</f>
        <v>1100000</v>
      </c>
      <c r="L1043" s="30">
        <f>SUM(L1044)</f>
        <v>1100000</v>
      </c>
    </row>
    <row r="1044" spans="1:13" ht="14.25" customHeight="1">
      <c r="A1044" s="70" t="s">
        <v>98</v>
      </c>
      <c r="B1044" s="71"/>
      <c r="C1044" s="72"/>
      <c r="D1044" s="3">
        <v>982</v>
      </c>
      <c r="E1044" s="2" t="s">
        <v>40</v>
      </c>
      <c r="F1044" s="2" t="s">
        <v>204</v>
      </c>
      <c r="G1044" s="2" t="s">
        <v>99</v>
      </c>
      <c r="H1044" s="102">
        <v>1100000</v>
      </c>
      <c r="I1044" s="103"/>
      <c r="J1044" s="104"/>
      <c r="K1044" s="15">
        <v>1100000</v>
      </c>
      <c r="L1044" s="15">
        <v>1100000</v>
      </c>
      <c r="M1044" s="20">
        <v>600000</v>
      </c>
    </row>
    <row r="1045" spans="1:12" ht="14.25" customHeight="1">
      <c r="A1045" s="70" t="s">
        <v>347</v>
      </c>
      <c r="B1045" s="71"/>
      <c r="C1045" s="72"/>
      <c r="D1045" s="3">
        <v>982</v>
      </c>
      <c r="E1045" s="2" t="s">
        <v>40</v>
      </c>
      <c r="F1045" s="2" t="s">
        <v>674</v>
      </c>
      <c r="G1045" s="2" t="s">
        <v>28</v>
      </c>
      <c r="H1045" s="102">
        <f>SUM(H1046)</f>
        <v>25000</v>
      </c>
      <c r="I1045" s="103"/>
      <c r="J1045" s="104"/>
      <c r="K1045" s="18">
        <f>SUM(K1046)</f>
        <v>35000</v>
      </c>
      <c r="L1045" s="18">
        <f>SUM(L1046)</f>
        <v>35000</v>
      </c>
    </row>
    <row r="1046" spans="1:12" ht="24.75" customHeight="1">
      <c r="A1046" s="70" t="s">
        <v>217</v>
      </c>
      <c r="B1046" s="71"/>
      <c r="C1046" s="72"/>
      <c r="D1046" s="3">
        <v>982</v>
      </c>
      <c r="E1046" s="2" t="s">
        <v>40</v>
      </c>
      <c r="F1046" s="2" t="s">
        <v>348</v>
      </c>
      <c r="G1046" s="2" t="s">
        <v>216</v>
      </c>
      <c r="H1046" s="102">
        <f>SUM(H1047)</f>
        <v>25000</v>
      </c>
      <c r="I1046" s="103"/>
      <c r="J1046" s="104"/>
      <c r="K1046" s="18">
        <f>SUM(K1047)</f>
        <v>35000</v>
      </c>
      <c r="L1046" s="18">
        <f>SUM(L1047)</f>
        <v>35000</v>
      </c>
    </row>
    <row r="1047" spans="1:12" ht="12.75" customHeight="1">
      <c r="A1047" s="70" t="s">
        <v>98</v>
      </c>
      <c r="B1047" s="71"/>
      <c r="C1047" s="72"/>
      <c r="D1047" s="3">
        <v>982</v>
      </c>
      <c r="E1047" s="2" t="s">
        <v>40</v>
      </c>
      <c r="F1047" s="2" t="s">
        <v>348</v>
      </c>
      <c r="G1047" s="2" t="s">
        <v>99</v>
      </c>
      <c r="H1047" s="102">
        <v>25000</v>
      </c>
      <c r="I1047" s="103"/>
      <c r="J1047" s="104"/>
      <c r="K1047" s="15">
        <v>35000</v>
      </c>
      <c r="L1047" s="15">
        <v>35000</v>
      </c>
    </row>
    <row r="1048" spans="1:12" ht="19.5" customHeight="1">
      <c r="A1048" s="70" t="s">
        <v>669</v>
      </c>
      <c r="B1048" s="71"/>
      <c r="C1048" s="72"/>
      <c r="D1048" s="3">
        <v>982</v>
      </c>
      <c r="E1048" s="2" t="s">
        <v>40</v>
      </c>
      <c r="F1048" s="2" t="s">
        <v>892</v>
      </c>
      <c r="G1048" s="2" t="s">
        <v>28</v>
      </c>
      <c r="H1048" s="102">
        <f>SUM(H1049)</f>
        <v>304000</v>
      </c>
      <c r="I1048" s="103"/>
      <c r="J1048" s="104"/>
      <c r="K1048" s="15">
        <f>SUM(K1049)</f>
        <v>264000</v>
      </c>
      <c r="L1048" s="15">
        <f>SUM(L1049)</f>
        <v>264000</v>
      </c>
    </row>
    <row r="1049" spans="1:12" ht="19.5" customHeight="1">
      <c r="A1049" s="70" t="s">
        <v>217</v>
      </c>
      <c r="B1049" s="71"/>
      <c r="C1049" s="72"/>
      <c r="D1049" s="3">
        <v>982</v>
      </c>
      <c r="E1049" s="2" t="s">
        <v>40</v>
      </c>
      <c r="F1049" s="2" t="s">
        <v>891</v>
      </c>
      <c r="G1049" s="2" t="s">
        <v>216</v>
      </c>
      <c r="H1049" s="102">
        <f>SUM(H1050)</f>
        <v>304000</v>
      </c>
      <c r="I1049" s="103"/>
      <c r="J1049" s="104"/>
      <c r="K1049" s="15">
        <f>SUM(K1050)</f>
        <v>264000</v>
      </c>
      <c r="L1049" s="17">
        <f>SUM(L1050)</f>
        <v>264000</v>
      </c>
    </row>
    <row r="1050" spans="1:14" ht="14.25" customHeight="1">
      <c r="A1050" s="70" t="s">
        <v>98</v>
      </c>
      <c r="B1050" s="71"/>
      <c r="C1050" s="72"/>
      <c r="D1050" s="3">
        <v>982</v>
      </c>
      <c r="E1050" s="2" t="s">
        <v>40</v>
      </c>
      <c r="F1050" s="2" t="s">
        <v>891</v>
      </c>
      <c r="G1050" s="2" t="s">
        <v>99</v>
      </c>
      <c r="H1050" s="102">
        <v>304000</v>
      </c>
      <c r="I1050" s="103"/>
      <c r="J1050" s="104"/>
      <c r="K1050" s="15">
        <v>264000</v>
      </c>
      <c r="L1050" s="15">
        <v>264000</v>
      </c>
      <c r="N1050" s="20">
        <v>100000</v>
      </c>
    </row>
    <row r="1051" spans="1:12" ht="23.25" customHeight="1" hidden="1">
      <c r="A1051" s="70" t="s">
        <v>515</v>
      </c>
      <c r="B1051" s="71"/>
      <c r="C1051" s="72"/>
      <c r="D1051" s="3">
        <v>982</v>
      </c>
      <c r="E1051" s="2" t="s">
        <v>40</v>
      </c>
      <c r="F1051" s="2" t="s">
        <v>517</v>
      </c>
      <c r="G1051" s="2" t="s">
        <v>28</v>
      </c>
      <c r="H1051" s="102">
        <f>SUM(H1052)</f>
        <v>0</v>
      </c>
      <c r="I1051" s="103"/>
      <c r="J1051" s="104"/>
      <c r="K1051" s="15">
        <f>SUM(K1052)</f>
        <v>0</v>
      </c>
      <c r="L1051" s="15">
        <f>SUM(L1052)</f>
        <v>0</v>
      </c>
    </row>
    <row r="1052" spans="1:12" ht="15.75" customHeight="1" hidden="1">
      <c r="A1052" s="70" t="s">
        <v>217</v>
      </c>
      <c r="B1052" s="71"/>
      <c r="C1052" s="72"/>
      <c r="D1052" s="3">
        <v>982</v>
      </c>
      <c r="E1052" s="2" t="s">
        <v>40</v>
      </c>
      <c r="F1052" s="2" t="s">
        <v>514</v>
      </c>
      <c r="G1052" s="2" t="s">
        <v>216</v>
      </c>
      <c r="H1052" s="102">
        <f>SUM(H1053)</f>
        <v>0</v>
      </c>
      <c r="I1052" s="103"/>
      <c r="J1052" s="104"/>
      <c r="K1052" s="15">
        <f>SUM(K1053)</f>
        <v>0</v>
      </c>
      <c r="L1052" s="15">
        <f>SUM(L1053)</f>
        <v>0</v>
      </c>
    </row>
    <row r="1053" spans="1:13" ht="24.75" customHeight="1" hidden="1">
      <c r="A1053" s="70" t="s">
        <v>518</v>
      </c>
      <c r="B1053" s="71"/>
      <c r="C1053" s="72"/>
      <c r="D1053" s="3">
        <v>982</v>
      </c>
      <c r="E1053" s="2" t="s">
        <v>40</v>
      </c>
      <c r="F1053" s="2" t="s">
        <v>514</v>
      </c>
      <c r="G1053" s="2" t="s">
        <v>516</v>
      </c>
      <c r="H1053" s="102">
        <v>0</v>
      </c>
      <c r="I1053" s="103"/>
      <c r="J1053" s="104"/>
      <c r="K1053" s="15">
        <v>0</v>
      </c>
      <c r="L1053" s="15">
        <v>0</v>
      </c>
      <c r="M1053" s="34"/>
    </row>
    <row r="1054" spans="1:13" ht="20.25" customHeight="1">
      <c r="A1054" s="70" t="s">
        <v>210</v>
      </c>
      <c r="B1054" s="71"/>
      <c r="C1054" s="72"/>
      <c r="D1054" s="3">
        <v>982</v>
      </c>
      <c r="E1054" s="2" t="s">
        <v>40</v>
      </c>
      <c r="F1054" s="2" t="s">
        <v>563</v>
      </c>
      <c r="G1054" s="2" t="s">
        <v>28</v>
      </c>
      <c r="H1054" s="102">
        <f>SUM(I1055)</f>
        <v>400000</v>
      </c>
      <c r="I1054" s="103"/>
      <c r="J1054" s="104"/>
      <c r="K1054" s="15">
        <f>SUM(K1055)</f>
        <v>600000</v>
      </c>
      <c r="L1054" s="15">
        <f>SUM(L1055)</f>
        <v>800000</v>
      </c>
      <c r="M1054" s="34"/>
    </row>
    <row r="1055" spans="1:13" ht="24.75" customHeight="1">
      <c r="A1055" s="70" t="s">
        <v>217</v>
      </c>
      <c r="B1055" s="71"/>
      <c r="C1055" s="72"/>
      <c r="D1055" s="3">
        <v>982</v>
      </c>
      <c r="E1055" s="2" t="s">
        <v>40</v>
      </c>
      <c r="F1055" s="2" t="s">
        <v>564</v>
      </c>
      <c r="G1055" s="2" t="s">
        <v>216</v>
      </c>
      <c r="H1055" s="60"/>
      <c r="I1055" s="103">
        <f>SUM(I1056)</f>
        <v>400000</v>
      </c>
      <c r="J1055" s="104"/>
      <c r="K1055" s="15">
        <f>SUM(K1056)</f>
        <v>600000</v>
      </c>
      <c r="L1055" s="15">
        <f>SUM(L1056)</f>
        <v>800000</v>
      </c>
      <c r="M1055" s="34"/>
    </row>
    <row r="1056" spans="1:13" ht="24.75" customHeight="1">
      <c r="A1056" s="70" t="s">
        <v>518</v>
      </c>
      <c r="B1056" s="71"/>
      <c r="C1056" s="72"/>
      <c r="D1056" s="3">
        <v>982</v>
      </c>
      <c r="E1056" s="2" t="s">
        <v>40</v>
      </c>
      <c r="F1056" s="2" t="s">
        <v>564</v>
      </c>
      <c r="G1056" s="2" t="s">
        <v>99</v>
      </c>
      <c r="H1056" s="60"/>
      <c r="I1056" s="103">
        <v>400000</v>
      </c>
      <c r="J1056" s="104"/>
      <c r="K1056" s="15">
        <v>600000</v>
      </c>
      <c r="L1056" s="15">
        <v>800000</v>
      </c>
      <c r="M1056" s="34"/>
    </row>
    <row r="1057" spans="1:12" ht="20.25" customHeight="1">
      <c r="A1057" s="70" t="s">
        <v>110</v>
      </c>
      <c r="B1057" s="71"/>
      <c r="C1057" s="72"/>
      <c r="D1057" s="3">
        <v>982</v>
      </c>
      <c r="E1057" s="2" t="s">
        <v>40</v>
      </c>
      <c r="F1057" s="2" t="s">
        <v>526</v>
      </c>
      <c r="G1057" s="2" t="s">
        <v>28</v>
      </c>
      <c r="H1057" s="73">
        <f>SUM(H1058)</f>
        <v>46913000</v>
      </c>
      <c r="I1057" s="74"/>
      <c r="J1057" s="75"/>
      <c r="K1057" s="18">
        <f>SUM(K1058)</f>
        <v>45000000</v>
      </c>
      <c r="L1057" s="18">
        <f>SUM(L1058)</f>
        <v>46000000</v>
      </c>
    </row>
    <row r="1058" spans="1:14" ht="14.25" customHeight="1">
      <c r="A1058" s="70" t="s">
        <v>98</v>
      </c>
      <c r="B1058" s="71"/>
      <c r="C1058" s="72"/>
      <c r="D1058" s="3">
        <v>982</v>
      </c>
      <c r="E1058" s="2" t="s">
        <v>40</v>
      </c>
      <c r="F1058" s="2" t="s">
        <v>201</v>
      </c>
      <c r="G1058" s="2" t="s">
        <v>99</v>
      </c>
      <c r="H1058" s="73">
        <v>46913000</v>
      </c>
      <c r="I1058" s="74"/>
      <c r="J1058" s="75"/>
      <c r="K1058" s="15">
        <v>45000000</v>
      </c>
      <c r="L1058" s="15">
        <v>46000000</v>
      </c>
      <c r="M1058" s="20">
        <v>1600000</v>
      </c>
      <c r="N1058" s="68">
        <v>-100000</v>
      </c>
    </row>
    <row r="1059" spans="1:13" ht="0.75" customHeight="1" hidden="1">
      <c r="A1059" s="70" t="s">
        <v>524</v>
      </c>
      <c r="B1059" s="71"/>
      <c r="C1059" s="72"/>
      <c r="D1059" s="3">
        <v>982</v>
      </c>
      <c r="E1059" s="2" t="s">
        <v>40</v>
      </c>
      <c r="F1059" s="2" t="s">
        <v>527</v>
      </c>
      <c r="G1059" s="2" t="s">
        <v>28</v>
      </c>
      <c r="H1059" s="73">
        <f>SUM(H1060)</f>
        <v>0</v>
      </c>
      <c r="I1059" s="74"/>
      <c r="J1059" s="75"/>
      <c r="K1059" s="15">
        <f>SUM(K1060)</f>
        <v>0</v>
      </c>
      <c r="L1059" s="15">
        <f>SUM(L1060)</f>
        <v>0</v>
      </c>
      <c r="M1059" s="20"/>
    </row>
    <row r="1060" spans="1:13" ht="21" customHeight="1" hidden="1">
      <c r="A1060" s="70" t="s">
        <v>217</v>
      </c>
      <c r="B1060" s="71"/>
      <c r="C1060" s="72"/>
      <c r="D1060" s="3">
        <v>982</v>
      </c>
      <c r="E1060" s="2" t="s">
        <v>40</v>
      </c>
      <c r="F1060" s="2" t="s">
        <v>525</v>
      </c>
      <c r="G1060" s="2" t="s">
        <v>216</v>
      </c>
      <c r="H1060" s="73">
        <f>SUM(H1061)</f>
        <v>0</v>
      </c>
      <c r="I1060" s="74"/>
      <c r="J1060" s="75"/>
      <c r="K1060" s="15">
        <f>SUM(K1061)</f>
        <v>0</v>
      </c>
      <c r="L1060" s="15">
        <f>SUM(L1061)</f>
        <v>0</v>
      </c>
      <c r="M1060" s="20"/>
    </row>
    <row r="1061" spans="1:13" ht="18.75" customHeight="1" hidden="1">
      <c r="A1061" s="70" t="s">
        <v>98</v>
      </c>
      <c r="B1061" s="71"/>
      <c r="C1061" s="72"/>
      <c r="D1061" s="3">
        <v>982</v>
      </c>
      <c r="E1061" s="2" t="s">
        <v>40</v>
      </c>
      <c r="F1061" s="2" t="s">
        <v>525</v>
      </c>
      <c r="G1061" s="2" t="s">
        <v>99</v>
      </c>
      <c r="H1061" s="73"/>
      <c r="I1061" s="74"/>
      <c r="J1061" s="75"/>
      <c r="K1061" s="15">
        <v>0</v>
      </c>
      <c r="L1061" s="15"/>
      <c r="M1061" s="20"/>
    </row>
    <row r="1062" spans="1:13" ht="21.75" customHeight="1" hidden="1">
      <c r="A1062" s="70" t="s">
        <v>528</v>
      </c>
      <c r="B1062" s="71"/>
      <c r="C1062" s="72"/>
      <c r="D1062" s="3">
        <v>982</v>
      </c>
      <c r="E1062" s="2" t="s">
        <v>40</v>
      </c>
      <c r="F1062" s="2" t="s">
        <v>530</v>
      </c>
      <c r="G1062" s="2" t="s">
        <v>28</v>
      </c>
      <c r="H1062" s="73">
        <f>SUM(H1063)</f>
        <v>0</v>
      </c>
      <c r="I1062" s="74"/>
      <c r="J1062" s="75"/>
      <c r="K1062" s="15">
        <f>SUM(K1063)</f>
        <v>0</v>
      </c>
      <c r="L1062" s="15">
        <f>SUM(L1063)</f>
        <v>0</v>
      </c>
      <c r="M1062" s="20"/>
    </row>
    <row r="1063" spans="1:13" ht="23.25" customHeight="1" hidden="1">
      <c r="A1063" s="70" t="s">
        <v>217</v>
      </c>
      <c r="B1063" s="71"/>
      <c r="C1063" s="72"/>
      <c r="D1063" s="3">
        <v>982</v>
      </c>
      <c r="E1063" s="2" t="s">
        <v>40</v>
      </c>
      <c r="F1063" s="2" t="s">
        <v>529</v>
      </c>
      <c r="G1063" s="2" t="s">
        <v>216</v>
      </c>
      <c r="H1063" s="73">
        <f>SUM(H1064)</f>
        <v>0</v>
      </c>
      <c r="I1063" s="74"/>
      <c r="J1063" s="75"/>
      <c r="K1063" s="15">
        <f>SUM(K1064)</f>
        <v>0</v>
      </c>
      <c r="L1063" s="15">
        <f>SUM(L1064)</f>
        <v>0</v>
      </c>
      <c r="M1063" s="20"/>
    </row>
    <row r="1064" spans="1:13" ht="21.75" customHeight="1" hidden="1">
      <c r="A1064" s="70" t="s">
        <v>98</v>
      </c>
      <c r="B1064" s="71"/>
      <c r="C1064" s="72"/>
      <c r="D1064" s="3">
        <v>982</v>
      </c>
      <c r="E1064" s="2" t="s">
        <v>40</v>
      </c>
      <c r="F1064" s="2" t="s">
        <v>529</v>
      </c>
      <c r="G1064" s="2" t="s">
        <v>99</v>
      </c>
      <c r="H1064" s="73">
        <v>0</v>
      </c>
      <c r="I1064" s="74"/>
      <c r="J1064" s="75"/>
      <c r="K1064" s="15">
        <v>0</v>
      </c>
      <c r="L1064" s="15">
        <v>0</v>
      </c>
      <c r="M1064" s="20"/>
    </row>
    <row r="1065" spans="1:13" ht="25.5" customHeight="1" hidden="1">
      <c r="A1065" s="70" t="s">
        <v>543</v>
      </c>
      <c r="B1065" s="71"/>
      <c r="C1065" s="72"/>
      <c r="D1065" s="3">
        <v>982</v>
      </c>
      <c r="E1065" s="2" t="s">
        <v>40</v>
      </c>
      <c r="F1065" s="2" t="s">
        <v>544</v>
      </c>
      <c r="G1065" s="2" t="s">
        <v>28</v>
      </c>
      <c r="H1065" s="73">
        <f>SUM(H1066)</f>
        <v>0</v>
      </c>
      <c r="I1065" s="74"/>
      <c r="J1065" s="75"/>
      <c r="K1065" s="15">
        <f>SUM(K1066)</f>
        <v>0</v>
      </c>
      <c r="L1065" s="15"/>
      <c r="M1065" s="20"/>
    </row>
    <row r="1066" spans="1:13" ht="18.75" customHeight="1" hidden="1">
      <c r="A1066" s="70" t="s">
        <v>217</v>
      </c>
      <c r="B1066" s="71"/>
      <c r="C1066" s="72"/>
      <c r="D1066" s="3">
        <v>982</v>
      </c>
      <c r="E1066" s="2" t="s">
        <v>40</v>
      </c>
      <c r="F1066" s="2" t="s">
        <v>545</v>
      </c>
      <c r="G1066" s="2" t="s">
        <v>216</v>
      </c>
      <c r="H1066" s="73">
        <f>SUM(H1067)</f>
        <v>0</v>
      </c>
      <c r="I1066" s="74"/>
      <c r="J1066" s="75"/>
      <c r="K1066" s="15">
        <f>SUM(K1067)</f>
        <v>0</v>
      </c>
      <c r="L1066" s="15"/>
      <c r="M1066" s="20"/>
    </row>
    <row r="1067" spans="1:14" ht="16.5" customHeight="1" hidden="1">
      <c r="A1067" s="70" t="s">
        <v>98</v>
      </c>
      <c r="B1067" s="71"/>
      <c r="C1067" s="72"/>
      <c r="D1067" s="3">
        <v>982</v>
      </c>
      <c r="E1067" s="2" t="s">
        <v>40</v>
      </c>
      <c r="F1067" s="2" t="s">
        <v>545</v>
      </c>
      <c r="G1067" s="2" t="s">
        <v>99</v>
      </c>
      <c r="H1067" s="73">
        <v>0</v>
      </c>
      <c r="I1067" s="74"/>
      <c r="J1067" s="75"/>
      <c r="K1067" s="15">
        <v>0</v>
      </c>
      <c r="L1067" s="15"/>
      <c r="M1067" s="20"/>
      <c r="N1067" s="20"/>
    </row>
    <row r="1068" spans="1:12" ht="24.75" customHeight="1">
      <c r="A1068" s="70" t="s">
        <v>273</v>
      </c>
      <c r="B1068" s="71"/>
      <c r="C1068" s="72"/>
      <c r="D1068" s="3">
        <v>982</v>
      </c>
      <c r="E1068" s="2" t="s">
        <v>40</v>
      </c>
      <c r="F1068" s="2" t="s">
        <v>205</v>
      </c>
      <c r="G1068" s="2" t="s">
        <v>28</v>
      </c>
      <c r="H1068" s="73">
        <f>SUM(H1069,H1071,H1075,H1078,H1087,H1090,H1093,H1096)</f>
        <v>33369082.02</v>
      </c>
      <c r="I1068" s="74"/>
      <c r="J1068" s="75"/>
      <c r="K1068" s="15">
        <f>SUM(K1069+K1072+K1075+K1078+K1087+K1090+K1093+K1096)</f>
        <v>20423956.26</v>
      </c>
      <c r="L1068" s="15">
        <f>SUM(L1069+L1072+L1075+L1078+L1087+L1090+L1093+L1096)</f>
        <v>20466243.349999998</v>
      </c>
    </row>
    <row r="1069" spans="1:12" ht="18" customHeight="1">
      <c r="A1069" s="70" t="s">
        <v>120</v>
      </c>
      <c r="B1069" s="71"/>
      <c r="C1069" s="72"/>
      <c r="D1069" s="3">
        <v>982</v>
      </c>
      <c r="E1069" s="2" t="s">
        <v>40</v>
      </c>
      <c r="F1069" s="2" t="s">
        <v>223</v>
      </c>
      <c r="G1069" s="2" t="s">
        <v>28</v>
      </c>
      <c r="H1069" s="73">
        <f>SUM(H1070)</f>
        <v>200000</v>
      </c>
      <c r="I1069" s="74"/>
      <c r="J1069" s="75"/>
      <c r="K1069" s="15">
        <f>SUM(K1070)</f>
        <v>200000</v>
      </c>
      <c r="L1069" s="15">
        <f>SUM(L1070)</f>
        <v>200000</v>
      </c>
    </row>
    <row r="1070" spans="1:12" ht="17.25" customHeight="1">
      <c r="A1070" s="70" t="s">
        <v>100</v>
      </c>
      <c r="B1070" s="71"/>
      <c r="C1070" s="72"/>
      <c r="D1070" s="3">
        <v>982</v>
      </c>
      <c r="E1070" s="2" t="s">
        <v>40</v>
      </c>
      <c r="F1070" s="2" t="s">
        <v>224</v>
      </c>
      <c r="G1070" s="2" t="s">
        <v>93</v>
      </c>
      <c r="H1070" s="73">
        <f>SUM(H1071)</f>
        <v>200000</v>
      </c>
      <c r="I1070" s="74"/>
      <c r="J1070" s="75"/>
      <c r="K1070" s="15">
        <f>SUM(K1071)</f>
        <v>200000</v>
      </c>
      <c r="L1070" s="15">
        <f>SUM(L1071)</f>
        <v>200000</v>
      </c>
    </row>
    <row r="1071" spans="1:12" ht="18" customHeight="1">
      <c r="A1071" s="70" t="s">
        <v>92</v>
      </c>
      <c r="B1071" s="71"/>
      <c r="C1071" s="72"/>
      <c r="D1071" s="3">
        <v>982</v>
      </c>
      <c r="E1071" s="2" t="s">
        <v>40</v>
      </c>
      <c r="F1071" s="2" t="s">
        <v>224</v>
      </c>
      <c r="G1071" s="2" t="s">
        <v>94</v>
      </c>
      <c r="H1071" s="73">
        <v>200000</v>
      </c>
      <c r="I1071" s="74"/>
      <c r="J1071" s="75"/>
      <c r="K1071" s="15">
        <v>200000</v>
      </c>
      <c r="L1071" s="15">
        <v>200000</v>
      </c>
    </row>
    <row r="1072" spans="1:12" ht="18" customHeight="1">
      <c r="A1072" s="70" t="s">
        <v>669</v>
      </c>
      <c r="B1072" s="71"/>
      <c r="C1072" s="72"/>
      <c r="D1072" s="3">
        <v>982</v>
      </c>
      <c r="E1072" s="2" t="s">
        <v>40</v>
      </c>
      <c r="F1072" s="2" t="s">
        <v>996</v>
      </c>
      <c r="G1072" s="2" t="s">
        <v>28</v>
      </c>
      <c r="H1072" s="73">
        <f>SUM(H1073)</f>
        <v>200000</v>
      </c>
      <c r="I1072" s="74"/>
      <c r="J1072" s="75"/>
      <c r="K1072" s="15">
        <f>SUM(K1073)</f>
        <v>210000</v>
      </c>
      <c r="L1072" s="15">
        <f>SUM(L1073)</f>
        <v>210000</v>
      </c>
    </row>
    <row r="1073" spans="1:12" ht="18" customHeight="1">
      <c r="A1073" s="70" t="s">
        <v>100</v>
      </c>
      <c r="B1073" s="71"/>
      <c r="C1073" s="72"/>
      <c r="D1073" s="3">
        <v>982</v>
      </c>
      <c r="E1073" s="2" t="s">
        <v>40</v>
      </c>
      <c r="F1073" s="2" t="s">
        <v>995</v>
      </c>
      <c r="G1073" s="2" t="s">
        <v>93</v>
      </c>
      <c r="H1073" s="73">
        <f>SUM(H1074)</f>
        <v>200000</v>
      </c>
      <c r="I1073" s="74"/>
      <c r="J1073" s="75"/>
      <c r="K1073" s="15">
        <f>SUM(K1074)</f>
        <v>210000</v>
      </c>
      <c r="L1073" s="15">
        <f>SUM(L1074)</f>
        <v>210000</v>
      </c>
    </row>
    <row r="1074" spans="1:14" ht="18" customHeight="1">
      <c r="A1074" s="70" t="s">
        <v>92</v>
      </c>
      <c r="B1074" s="71"/>
      <c r="C1074" s="72"/>
      <c r="D1074" s="3">
        <v>982</v>
      </c>
      <c r="E1074" s="2" t="s">
        <v>40</v>
      </c>
      <c r="F1074" s="2" t="s">
        <v>995</v>
      </c>
      <c r="G1074" s="2" t="s">
        <v>94</v>
      </c>
      <c r="H1074" s="73">
        <v>200000</v>
      </c>
      <c r="I1074" s="74"/>
      <c r="J1074" s="75"/>
      <c r="K1074" s="15">
        <v>210000</v>
      </c>
      <c r="L1074" s="15">
        <v>210000</v>
      </c>
      <c r="N1074" s="20"/>
    </row>
    <row r="1075" spans="1:13" ht="24.75" customHeight="1">
      <c r="A1075" s="70" t="s">
        <v>888</v>
      </c>
      <c r="B1075" s="71"/>
      <c r="C1075" s="72"/>
      <c r="D1075" s="3">
        <v>982</v>
      </c>
      <c r="E1075" s="2" t="s">
        <v>40</v>
      </c>
      <c r="F1075" s="2" t="s">
        <v>890</v>
      </c>
      <c r="G1075" s="2" t="s">
        <v>28</v>
      </c>
      <c r="H1075" s="102">
        <f>SUM(H1076)</f>
        <v>14584380</v>
      </c>
      <c r="I1075" s="103"/>
      <c r="J1075" s="104"/>
      <c r="K1075" s="15">
        <f>SUM(K1076)</f>
        <v>0</v>
      </c>
      <c r="L1075" s="15">
        <f>SUM(L1076)</f>
        <v>0</v>
      </c>
      <c r="M1075" s="20"/>
    </row>
    <row r="1076" spans="1:12" ht="18" customHeight="1">
      <c r="A1076" s="70" t="s">
        <v>229</v>
      </c>
      <c r="B1076" s="71"/>
      <c r="C1076" s="72"/>
      <c r="D1076" s="3">
        <v>982</v>
      </c>
      <c r="E1076" s="2" t="s">
        <v>40</v>
      </c>
      <c r="F1076" s="2" t="s">
        <v>889</v>
      </c>
      <c r="G1076" s="2" t="s">
        <v>230</v>
      </c>
      <c r="H1076" s="102">
        <f>SUM(H1077)</f>
        <v>14584380</v>
      </c>
      <c r="I1076" s="103"/>
      <c r="J1076" s="104"/>
      <c r="K1076" s="15">
        <f>SUM(K1077)</f>
        <v>0</v>
      </c>
      <c r="L1076" s="15">
        <f>SUM(L1077)</f>
        <v>0</v>
      </c>
    </row>
    <row r="1077" spans="1:13" ht="18" customHeight="1">
      <c r="A1077" s="70" t="s">
        <v>231</v>
      </c>
      <c r="B1077" s="71"/>
      <c r="C1077" s="72"/>
      <c r="D1077" s="3">
        <v>982</v>
      </c>
      <c r="E1077" s="2" t="s">
        <v>40</v>
      </c>
      <c r="F1077" s="2" t="s">
        <v>889</v>
      </c>
      <c r="G1077" s="2" t="s">
        <v>228</v>
      </c>
      <c r="H1077" s="102">
        <v>14584380</v>
      </c>
      <c r="I1077" s="103"/>
      <c r="J1077" s="104"/>
      <c r="K1077" s="15">
        <v>0</v>
      </c>
      <c r="L1077" s="15">
        <v>0</v>
      </c>
      <c r="M1077">
        <v>-6155000</v>
      </c>
    </row>
    <row r="1078" spans="1:12" ht="24.75" customHeight="1">
      <c r="A1078" s="70" t="s">
        <v>110</v>
      </c>
      <c r="B1078" s="71"/>
      <c r="C1078" s="72"/>
      <c r="D1078" s="3">
        <v>982</v>
      </c>
      <c r="E1078" s="2" t="s">
        <v>40</v>
      </c>
      <c r="F1078" s="2" t="s">
        <v>207</v>
      </c>
      <c r="G1078" s="2" t="s">
        <v>28</v>
      </c>
      <c r="H1078" s="73">
        <f>SUM(H1079,H1081,H1083,H1084,)</f>
        <v>18215000</v>
      </c>
      <c r="I1078" s="74"/>
      <c r="J1078" s="75"/>
      <c r="K1078" s="15">
        <f>SUM(K1079+K1081+K1084)</f>
        <v>18215000</v>
      </c>
      <c r="L1078" s="15">
        <f>SUM(L1079+L1081+L1084)</f>
        <v>18215000</v>
      </c>
    </row>
    <row r="1079" spans="1:12" ht="33" customHeight="1">
      <c r="A1079" s="70" t="s">
        <v>84</v>
      </c>
      <c r="B1079" s="71"/>
      <c r="C1079" s="72"/>
      <c r="D1079" s="3">
        <v>982</v>
      </c>
      <c r="E1079" s="2" t="s">
        <v>40</v>
      </c>
      <c r="F1079" s="2" t="s">
        <v>206</v>
      </c>
      <c r="G1079" s="2" t="s">
        <v>86</v>
      </c>
      <c r="H1079" s="73">
        <f>SUM(H1080)</f>
        <v>12500000</v>
      </c>
      <c r="I1079" s="74"/>
      <c r="J1079" s="75"/>
      <c r="K1079" s="15">
        <f>SUM(K1080)</f>
        <v>12500000</v>
      </c>
      <c r="L1079" s="15">
        <f>SUM(L1080)</f>
        <v>12500000</v>
      </c>
    </row>
    <row r="1080" spans="1:13" ht="13.5" customHeight="1">
      <c r="A1080" s="70" t="s">
        <v>118</v>
      </c>
      <c r="B1080" s="71"/>
      <c r="C1080" s="72"/>
      <c r="D1080" s="3">
        <v>982</v>
      </c>
      <c r="E1080" s="2" t="s">
        <v>40</v>
      </c>
      <c r="F1080" s="2" t="s">
        <v>206</v>
      </c>
      <c r="G1080" s="2" t="s">
        <v>117</v>
      </c>
      <c r="H1080" s="73">
        <v>12500000</v>
      </c>
      <c r="I1080" s="74"/>
      <c r="J1080" s="75"/>
      <c r="K1080" s="15">
        <v>12500000</v>
      </c>
      <c r="L1080" s="15">
        <v>12500000</v>
      </c>
      <c r="M1080" s="20">
        <v>2555000</v>
      </c>
    </row>
    <row r="1081" spans="1:12" ht="15" customHeight="1">
      <c r="A1081" s="70" t="s">
        <v>100</v>
      </c>
      <c r="B1081" s="71"/>
      <c r="C1081" s="72"/>
      <c r="D1081" s="3">
        <v>982</v>
      </c>
      <c r="E1081" s="2" t="s">
        <v>40</v>
      </c>
      <c r="F1081" s="2" t="s">
        <v>206</v>
      </c>
      <c r="G1081" s="2" t="s">
        <v>93</v>
      </c>
      <c r="H1081" s="73">
        <f>SUM(H1082)</f>
        <v>5700000</v>
      </c>
      <c r="I1081" s="74"/>
      <c r="J1081" s="75"/>
      <c r="K1081" s="18">
        <f>SUM(K1082)</f>
        <v>5700000</v>
      </c>
      <c r="L1081" s="18">
        <f>SUM(L1082)</f>
        <v>5700000</v>
      </c>
    </row>
    <row r="1082" spans="1:13" ht="18.75" customHeight="1">
      <c r="A1082" s="70" t="s">
        <v>92</v>
      </c>
      <c r="B1082" s="71"/>
      <c r="C1082" s="72"/>
      <c r="D1082" s="3">
        <v>982</v>
      </c>
      <c r="E1082" s="2" t="s">
        <v>40</v>
      </c>
      <c r="F1082" s="2" t="s">
        <v>206</v>
      </c>
      <c r="G1082" s="2" t="s">
        <v>94</v>
      </c>
      <c r="H1082" s="73">
        <v>5700000</v>
      </c>
      <c r="I1082" s="74"/>
      <c r="J1082" s="75"/>
      <c r="K1082" s="15">
        <v>5700000</v>
      </c>
      <c r="L1082" s="15">
        <v>5700000</v>
      </c>
      <c r="M1082" s="20">
        <v>1400000</v>
      </c>
    </row>
    <row r="1083" spans="1:12" ht="15" customHeight="1" hidden="1">
      <c r="A1083" s="71" t="s">
        <v>258</v>
      </c>
      <c r="B1083" s="71"/>
      <c r="C1083" s="72"/>
      <c r="D1083" s="3">
        <v>982</v>
      </c>
      <c r="E1083" s="2" t="s">
        <v>40</v>
      </c>
      <c r="F1083" s="2" t="s">
        <v>206</v>
      </c>
      <c r="G1083" s="2" t="s">
        <v>140</v>
      </c>
      <c r="H1083" s="99">
        <v>0</v>
      </c>
      <c r="I1083" s="100"/>
      <c r="J1083" s="101"/>
      <c r="K1083" s="16"/>
      <c r="L1083" s="16"/>
    </row>
    <row r="1084" spans="1:12" ht="15" customHeight="1">
      <c r="A1084" s="71" t="s">
        <v>128</v>
      </c>
      <c r="B1084" s="71"/>
      <c r="C1084" s="72"/>
      <c r="D1084" s="3">
        <v>982</v>
      </c>
      <c r="E1084" s="2" t="s">
        <v>40</v>
      </c>
      <c r="F1084" s="2" t="s">
        <v>206</v>
      </c>
      <c r="G1084" s="2" t="s">
        <v>103</v>
      </c>
      <c r="H1084" s="102">
        <f>SUM(H1085:J1086)</f>
        <v>15000</v>
      </c>
      <c r="I1084" s="103"/>
      <c r="J1084" s="104"/>
      <c r="K1084" s="15">
        <f>SUM(K1085:K1086)</f>
        <v>15000</v>
      </c>
      <c r="L1084" s="15">
        <f>SUM(L1085:L1086)</f>
        <v>15000</v>
      </c>
    </row>
    <row r="1085" spans="1:12" ht="15" customHeight="1" hidden="1">
      <c r="A1085" s="71" t="s">
        <v>139</v>
      </c>
      <c r="B1085" s="71"/>
      <c r="C1085" s="72"/>
      <c r="D1085" s="3">
        <v>982</v>
      </c>
      <c r="E1085" s="2" t="s">
        <v>40</v>
      </c>
      <c r="F1085" s="2" t="s">
        <v>206</v>
      </c>
      <c r="G1085" s="2" t="s">
        <v>138</v>
      </c>
      <c r="H1085" s="102">
        <v>0</v>
      </c>
      <c r="I1085" s="103"/>
      <c r="J1085" s="104"/>
      <c r="K1085" s="15">
        <v>0</v>
      </c>
      <c r="L1085" s="15">
        <v>0</v>
      </c>
    </row>
    <row r="1086" spans="1:12" ht="14.25" customHeight="1">
      <c r="A1086" s="71" t="s">
        <v>119</v>
      </c>
      <c r="B1086" s="71"/>
      <c r="C1086" s="72"/>
      <c r="D1086" s="3">
        <v>982</v>
      </c>
      <c r="E1086" s="2" t="s">
        <v>40</v>
      </c>
      <c r="F1086" s="2" t="s">
        <v>206</v>
      </c>
      <c r="G1086" s="2" t="s">
        <v>104</v>
      </c>
      <c r="H1086" s="102">
        <v>15000</v>
      </c>
      <c r="I1086" s="103"/>
      <c r="J1086" s="104"/>
      <c r="K1086" s="15">
        <v>15000</v>
      </c>
      <c r="L1086" s="15">
        <v>15000</v>
      </c>
    </row>
    <row r="1087" spans="1:12" ht="23.25" customHeight="1">
      <c r="A1087" s="71" t="s">
        <v>438</v>
      </c>
      <c r="B1087" s="71"/>
      <c r="C1087" s="72"/>
      <c r="D1087" s="3">
        <v>982</v>
      </c>
      <c r="E1087" s="2" t="s">
        <v>40</v>
      </c>
      <c r="F1087" s="2" t="s">
        <v>962</v>
      </c>
      <c r="G1087" s="2" t="s">
        <v>28</v>
      </c>
      <c r="H1087" s="102">
        <f>SUM(H1088)</f>
        <v>168005</v>
      </c>
      <c r="I1087" s="103"/>
      <c r="J1087" s="104"/>
      <c r="K1087" s="15">
        <f>SUM(K1088)</f>
        <v>168005</v>
      </c>
      <c r="L1087" s="15">
        <f>SUM(L1088)</f>
        <v>168005</v>
      </c>
    </row>
    <row r="1088" spans="1:12" ht="15.75" customHeight="1">
      <c r="A1088" s="70" t="s">
        <v>91</v>
      </c>
      <c r="B1088" s="71"/>
      <c r="C1088" s="72"/>
      <c r="D1088" s="3">
        <v>982</v>
      </c>
      <c r="E1088" s="2" t="s">
        <v>40</v>
      </c>
      <c r="F1088" s="2" t="s">
        <v>320</v>
      </c>
      <c r="G1088" s="2" t="s">
        <v>93</v>
      </c>
      <c r="H1088" s="102">
        <f>SUM(H1089)</f>
        <v>168005</v>
      </c>
      <c r="I1088" s="103"/>
      <c r="J1088" s="104"/>
      <c r="K1088" s="15">
        <f>SUM(K1089)</f>
        <v>168005</v>
      </c>
      <c r="L1088" s="15">
        <f>SUM(L1089)</f>
        <v>168005</v>
      </c>
    </row>
    <row r="1089" spans="1:12" ht="18.75" customHeight="1">
      <c r="A1089" s="70" t="s">
        <v>92</v>
      </c>
      <c r="B1089" s="71"/>
      <c r="C1089" s="72"/>
      <c r="D1089" s="3">
        <v>982</v>
      </c>
      <c r="E1089" s="2" t="s">
        <v>40</v>
      </c>
      <c r="F1089" s="2" t="s">
        <v>320</v>
      </c>
      <c r="G1089" s="2" t="s">
        <v>94</v>
      </c>
      <c r="H1089" s="102">
        <v>168005</v>
      </c>
      <c r="I1089" s="103"/>
      <c r="J1089" s="104"/>
      <c r="K1089" s="15">
        <v>168005</v>
      </c>
      <c r="L1089" s="15">
        <v>168005</v>
      </c>
    </row>
    <row r="1090" spans="1:12" ht="21.75" customHeight="1">
      <c r="A1090" s="70" t="s">
        <v>319</v>
      </c>
      <c r="B1090" s="71"/>
      <c r="C1090" s="72"/>
      <c r="D1090" s="3">
        <v>982</v>
      </c>
      <c r="E1090" s="2" t="s">
        <v>40</v>
      </c>
      <c r="F1090" s="2" t="s">
        <v>534</v>
      </c>
      <c r="G1090" s="2" t="s">
        <v>28</v>
      </c>
      <c r="H1090" s="102">
        <f>SUM(H1091)</f>
        <v>1697.02</v>
      </c>
      <c r="I1090" s="103"/>
      <c r="J1090" s="104"/>
      <c r="K1090" s="15">
        <f>SUM(K1091)</f>
        <v>1697.02</v>
      </c>
      <c r="L1090" s="15">
        <f>SUM(L1091)</f>
        <v>1697.02</v>
      </c>
    </row>
    <row r="1091" spans="1:12" ht="21" customHeight="1">
      <c r="A1091" s="70" t="s">
        <v>91</v>
      </c>
      <c r="B1091" s="71"/>
      <c r="C1091" s="72"/>
      <c r="D1091" s="3">
        <v>982</v>
      </c>
      <c r="E1091" s="2" t="s">
        <v>40</v>
      </c>
      <c r="F1091" s="2" t="s">
        <v>320</v>
      </c>
      <c r="G1091" s="2" t="s">
        <v>93</v>
      </c>
      <c r="H1091" s="102">
        <f>SUM(H1092)</f>
        <v>1697.02</v>
      </c>
      <c r="I1091" s="103"/>
      <c r="J1091" s="104"/>
      <c r="K1091" s="15">
        <f>SUM(K1092)</f>
        <v>1697.02</v>
      </c>
      <c r="L1091" s="15">
        <f>SUM(L1092)</f>
        <v>1697.02</v>
      </c>
    </row>
    <row r="1092" spans="1:13" ht="15" customHeight="1">
      <c r="A1092" s="70" t="s">
        <v>92</v>
      </c>
      <c r="B1092" s="71"/>
      <c r="C1092" s="72"/>
      <c r="D1092" s="3">
        <v>982</v>
      </c>
      <c r="E1092" s="2" t="s">
        <v>40</v>
      </c>
      <c r="F1092" s="2" t="s">
        <v>320</v>
      </c>
      <c r="G1092" s="2" t="s">
        <v>94</v>
      </c>
      <c r="H1092" s="102">
        <v>1697.02</v>
      </c>
      <c r="I1092" s="103"/>
      <c r="J1092" s="104"/>
      <c r="K1092" s="15">
        <v>1697.02</v>
      </c>
      <c r="L1092" s="15">
        <v>1697.02</v>
      </c>
      <c r="M1092" s="20"/>
    </row>
    <row r="1093" spans="1:12" ht="35.25" customHeight="1">
      <c r="A1093" s="70" t="s">
        <v>531</v>
      </c>
      <c r="B1093" s="71"/>
      <c r="C1093" s="72"/>
      <c r="D1093" s="3">
        <v>982</v>
      </c>
      <c r="E1093" s="2" t="s">
        <v>40</v>
      </c>
      <c r="F1093" s="2" t="s">
        <v>533</v>
      </c>
      <c r="G1093" s="2" t="s">
        <v>28</v>
      </c>
      <c r="H1093" s="102">
        <f>SUM(H1094)</f>
        <v>0</v>
      </c>
      <c r="I1093" s="103"/>
      <c r="J1093" s="104"/>
      <c r="K1093" s="15">
        <f>SUM(K1094)</f>
        <v>1610780.48</v>
      </c>
      <c r="L1093" s="15">
        <f>SUM(L1094)</f>
        <v>1652839.5</v>
      </c>
    </row>
    <row r="1094" spans="1:12" ht="17.25" customHeight="1">
      <c r="A1094" s="70" t="s">
        <v>91</v>
      </c>
      <c r="B1094" s="71"/>
      <c r="C1094" s="72"/>
      <c r="D1094" s="3">
        <v>982</v>
      </c>
      <c r="E1094" s="2" t="s">
        <v>40</v>
      </c>
      <c r="F1094" s="2" t="s">
        <v>532</v>
      </c>
      <c r="G1094" s="2" t="s">
        <v>93</v>
      </c>
      <c r="H1094" s="102">
        <f>SUM(H1095)</f>
        <v>0</v>
      </c>
      <c r="I1094" s="103"/>
      <c r="J1094" s="104"/>
      <c r="K1094" s="15">
        <f>SUM(K1095)</f>
        <v>1610780.48</v>
      </c>
      <c r="L1094" s="15">
        <f>SUM(L1095)</f>
        <v>1652839.5</v>
      </c>
    </row>
    <row r="1095" spans="1:15" ht="13.5" customHeight="1">
      <c r="A1095" s="70" t="s">
        <v>92</v>
      </c>
      <c r="B1095" s="71"/>
      <c r="C1095" s="72"/>
      <c r="D1095" s="3">
        <v>982</v>
      </c>
      <c r="E1095" s="2" t="s">
        <v>40</v>
      </c>
      <c r="F1095" s="2" t="s">
        <v>532</v>
      </c>
      <c r="G1095" s="2" t="s">
        <v>94</v>
      </c>
      <c r="H1095" s="102">
        <v>0</v>
      </c>
      <c r="I1095" s="103"/>
      <c r="J1095" s="104"/>
      <c r="K1095" s="15">
        <v>1610780.48</v>
      </c>
      <c r="L1095" s="15">
        <v>1652839.5</v>
      </c>
      <c r="O1095" s="20"/>
    </row>
    <row r="1096" spans="1:12" ht="20.25" customHeight="1">
      <c r="A1096" s="70" t="s">
        <v>537</v>
      </c>
      <c r="B1096" s="71"/>
      <c r="C1096" s="72"/>
      <c r="D1096" s="3">
        <v>982</v>
      </c>
      <c r="E1096" s="2" t="s">
        <v>40</v>
      </c>
      <c r="F1096" s="2" t="s">
        <v>536</v>
      </c>
      <c r="G1096" s="2" t="s">
        <v>28</v>
      </c>
      <c r="H1096" s="102">
        <f>SUM(H1097)</f>
        <v>0</v>
      </c>
      <c r="I1096" s="103"/>
      <c r="J1096" s="104"/>
      <c r="K1096" s="15">
        <f>SUM(K1097)</f>
        <v>18473.76</v>
      </c>
      <c r="L1096" s="15">
        <f>SUM(L1097)</f>
        <v>18701.83</v>
      </c>
    </row>
    <row r="1097" spans="1:12" ht="20.25" customHeight="1">
      <c r="A1097" s="70" t="s">
        <v>91</v>
      </c>
      <c r="B1097" s="71"/>
      <c r="C1097" s="72"/>
      <c r="D1097" s="3">
        <v>982</v>
      </c>
      <c r="E1097" s="2" t="s">
        <v>40</v>
      </c>
      <c r="F1097" s="2" t="s">
        <v>535</v>
      </c>
      <c r="G1097" s="2" t="s">
        <v>93</v>
      </c>
      <c r="H1097" s="102">
        <f>SUM(H1098)</f>
        <v>0</v>
      </c>
      <c r="I1097" s="103"/>
      <c r="J1097" s="104"/>
      <c r="K1097" s="15">
        <f>SUM(K1098)</f>
        <v>18473.76</v>
      </c>
      <c r="L1097" s="15">
        <f>SUM(L1098)</f>
        <v>18701.83</v>
      </c>
    </row>
    <row r="1098" spans="1:12" ht="21.75" customHeight="1">
      <c r="A1098" s="70" t="s">
        <v>92</v>
      </c>
      <c r="B1098" s="71"/>
      <c r="C1098" s="72"/>
      <c r="D1098" s="3">
        <v>982</v>
      </c>
      <c r="E1098" s="2" t="s">
        <v>40</v>
      </c>
      <c r="F1098" s="2" t="s">
        <v>535</v>
      </c>
      <c r="G1098" s="2" t="s">
        <v>94</v>
      </c>
      <c r="H1098" s="102">
        <v>0</v>
      </c>
      <c r="I1098" s="103"/>
      <c r="J1098" s="104"/>
      <c r="K1098" s="15">
        <v>18473.76</v>
      </c>
      <c r="L1098" s="15">
        <v>18701.83</v>
      </c>
    </row>
    <row r="1099" spans="1:13" ht="26.25" customHeight="1" hidden="1">
      <c r="A1099" s="79" t="s">
        <v>406</v>
      </c>
      <c r="B1099" s="80"/>
      <c r="C1099" s="81"/>
      <c r="D1099" s="3">
        <v>982</v>
      </c>
      <c r="E1099" s="2" t="s">
        <v>40</v>
      </c>
      <c r="F1099" s="2" t="s">
        <v>162</v>
      </c>
      <c r="G1099" s="2" t="s">
        <v>28</v>
      </c>
      <c r="H1099" s="102">
        <f>SUM(H1100)</f>
        <v>0</v>
      </c>
      <c r="I1099" s="103"/>
      <c r="J1099" s="104"/>
      <c r="K1099" s="15">
        <f aca="true" t="shared" si="38" ref="K1099:L1101">SUM(K1100)</f>
        <v>0</v>
      </c>
      <c r="L1099" s="15">
        <f t="shared" si="38"/>
        <v>0</v>
      </c>
      <c r="M1099" s="20"/>
    </row>
    <row r="1100" spans="1:13" ht="26.25" customHeight="1" hidden="1">
      <c r="A1100" s="70" t="s">
        <v>522</v>
      </c>
      <c r="B1100" s="71"/>
      <c r="C1100" s="72"/>
      <c r="D1100" s="3">
        <v>982</v>
      </c>
      <c r="E1100" s="2" t="s">
        <v>40</v>
      </c>
      <c r="F1100" s="23" t="s">
        <v>521</v>
      </c>
      <c r="G1100" s="2" t="s">
        <v>28</v>
      </c>
      <c r="H1100" s="73">
        <f>SUM(H1101)</f>
        <v>0</v>
      </c>
      <c r="I1100" s="74"/>
      <c r="J1100" s="75"/>
      <c r="K1100" s="15">
        <f t="shared" si="38"/>
        <v>0</v>
      </c>
      <c r="L1100" s="15">
        <f t="shared" si="38"/>
        <v>0</v>
      </c>
      <c r="M1100" s="20"/>
    </row>
    <row r="1101" spans="1:13" ht="24" customHeight="1" hidden="1">
      <c r="A1101" s="70" t="s">
        <v>217</v>
      </c>
      <c r="B1101" s="71"/>
      <c r="C1101" s="72"/>
      <c r="D1101" s="3">
        <v>982</v>
      </c>
      <c r="E1101" s="2" t="s">
        <v>40</v>
      </c>
      <c r="F1101" s="23" t="s">
        <v>520</v>
      </c>
      <c r="G1101" s="2" t="s">
        <v>216</v>
      </c>
      <c r="H1101" s="73">
        <f>SUM(H1102)</f>
        <v>0</v>
      </c>
      <c r="I1101" s="74"/>
      <c r="J1101" s="75"/>
      <c r="K1101" s="15">
        <f t="shared" si="38"/>
        <v>0</v>
      </c>
      <c r="L1101" s="15">
        <f t="shared" si="38"/>
        <v>0</v>
      </c>
      <c r="M1101" s="20"/>
    </row>
    <row r="1102" spans="1:13" ht="13.5" customHeight="1" hidden="1">
      <c r="A1102" s="70" t="s">
        <v>107</v>
      </c>
      <c r="B1102" s="71"/>
      <c r="C1102" s="72"/>
      <c r="D1102" s="3">
        <v>982</v>
      </c>
      <c r="E1102" s="2" t="s">
        <v>40</v>
      </c>
      <c r="F1102" s="23" t="s">
        <v>520</v>
      </c>
      <c r="G1102" s="2" t="s">
        <v>99</v>
      </c>
      <c r="H1102" s="73">
        <v>0</v>
      </c>
      <c r="I1102" s="74"/>
      <c r="J1102" s="75"/>
      <c r="K1102" s="15">
        <v>0</v>
      </c>
      <c r="L1102" s="15">
        <v>0</v>
      </c>
      <c r="M1102" s="20"/>
    </row>
    <row r="1103" spans="1:12" ht="27" customHeight="1" hidden="1">
      <c r="A1103" s="79" t="s">
        <v>361</v>
      </c>
      <c r="B1103" s="80"/>
      <c r="C1103" s="81"/>
      <c r="D1103" s="3">
        <v>982</v>
      </c>
      <c r="E1103" s="2" t="s">
        <v>40</v>
      </c>
      <c r="F1103" s="2" t="s">
        <v>362</v>
      </c>
      <c r="G1103" s="2" t="s">
        <v>28</v>
      </c>
      <c r="H1103" s="102">
        <f>SUM(H1104+H1107)</f>
        <v>0</v>
      </c>
      <c r="I1103" s="103"/>
      <c r="J1103" s="104"/>
      <c r="K1103" s="15">
        <f>SUM(K1104+K1107)</f>
        <v>0</v>
      </c>
      <c r="L1103" s="15">
        <f>SUM(L1104+L1107)</f>
        <v>0</v>
      </c>
    </row>
    <row r="1104" spans="1:12" ht="42" customHeight="1" hidden="1">
      <c r="A1104" s="70" t="s">
        <v>367</v>
      </c>
      <c r="B1104" s="71"/>
      <c r="C1104" s="72"/>
      <c r="D1104" s="3">
        <v>982</v>
      </c>
      <c r="E1104" s="2" t="s">
        <v>40</v>
      </c>
      <c r="F1104" s="2" t="s">
        <v>368</v>
      </c>
      <c r="G1104" s="2" t="s">
        <v>28</v>
      </c>
      <c r="H1104" s="102">
        <f>SUM(H1106)</f>
        <v>0</v>
      </c>
      <c r="I1104" s="103"/>
      <c r="J1104" s="104"/>
      <c r="K1104" s="15">
        <f>SUM(K1105)</f>
        <v>0</v>
      </c>
      <c r="L1104" s="15">
        <f>SUM(L1105)</f>
        <v>0</v>
      </c>
    </row>
    <row r="1105" spans="1:12" ht="15.75" customHeight="1" hidden="1">
      <c r="A1105" s="70" t="s">
        <v>248</v>
      </c>
      <c r="B1105" s="71"/>
      <c r="C1105" s="72"/>
      <c r="D1105" s="3">
        <v>982</v>
      </c>
      <c r="E1105" s="2" t="s">
        <v>40</v>
      </c>
      <c r="F1105" s="2" t="s">
        <v>368</v>
      </c>
      <c r="G1105" s="2" t="s">
        <v>93</v>
      </c>
      <c r="H1105" s="102">
        <f>SUM(H1106)</f>
        <v>0</v>
      </c>
      <c r="I1105" s="103"/>
      <c r="J1105" s="104"/>
      <c r="K1105" s="15">
        <f>SUM(K1106)</f>
        <v>0</v>
      </c>
      <c r="L1105" s="15">
        <f>SUM(L1106)</f>
        <v>0</v>
      </c>
    </row>
    <row r="1106" spans="1:12" ht="18" customHeight="1" hidden="1">
      <c r="A1106" s="70" t="s">
        <v>92</v>
      </c>
      <c r="B1106" s="71"/>
      <c r="C1106" s="72"/>
      <c r="D1106" s="3">
        <v>982</v>
      </c>
      <c r="E1106" s="2" t="s">
        <v>40</v>
      </c>
      <c r="F1106" s="2" t="s">
        <v>368</v>
      </c>
      <c r="G1106" s="2" t="s">
        <v>94</v>
      </c>
      <c r="H1106" s="102">
        <v>0</v>
      </c>
      <c r="I1106" s="103"/>
      <c r="J1106" s="104"/>
      <c r="K1106" s="15">
        <v>0</v>
      </c>
      <c r="L1106" s="15">
        <v>0</v>
      </c>
    </row>
    <row r="1107" spans="1:12" ht="21.75" customHeight="1" hidden="1">
      <c r="A1107" s="70" t="s">
        <v>414</v>
      </c>
      <c r="B1107" s="71"/>
      <c r="C1107" s="72"/>
      <c r="D1107" s="3">
        <v>982</v>
      </c>
      <c r="E1107" s="2" t="s">
        <v>40</v>
      </c>
      <c r="F1107" s="2" t="s">
        <v>415</v>
      </c>
      <c r="G1107" s="2" t="s">
        <v>28</v>
      </c>
      <c r="H1107" s="102">
        <f>SUM(H1108)</f>
        <v>0</v>
      </c>
      <c r="I1107" s="103"/>
      <c r="J1107" s="104"/>
      <c r="K1107" s="15">
        <f>SUM(K1108)</f>
        <v>0</v>
      </c>
      <c r="L1107" s="15">
        <f>SUM(L1108)</f>
        <v>0</v>
      </c>
    </row>
    <row r="1108" spans="1:12" ht="21.75" customHeight="1" hidden="1">
      <c r="A1108" s="70" t="s">
        <v>248</v>
      </c>
      <c r="B1108" s="71"/>
      <c r="C1108" s="72"/>
      <c r="D1108" s="3">
        <v>982</v>
      </c>
      <c r="E1108" s="2" t="s">
        <v>40</v>
      </c>
      <c r="F1108" s="2" t="s">
        <v>416</v>
      </c>
      <c r="G1108" s="2" t="s">
        <v>93</v>
      </c>
      <c r="H1108" s="102">
        <f>SUM(H1109)</f>
        <v>0</v>
      </c>
      <c r="I1108" s="103"/>
      <c r="J1108" s="104"/>
      <c r="K1108" s="15">
        <f>SUM(K1109)</f>
        <v>0</v>
      </c>
      <c r="L1108" s="15">
        <f>SUM(L1109)</f>
        <v>0</v>
      </c>
    </row>
    <row r="1109" spans="1:12" ht="21.75" customHeight="1" hidden="1">
      <c r="A1109" s="70" t="s">
        <v>92</v>
      </c>
      <c r="B1109" s="71"/>
      <c r="C1109" s="72"/>
      <c r="D1109" s="3">
        <v>982</v>
      </c>
      <c r="E1109" s="2" t="s">
        <v>40</v>
      </c>
      <c r="F1109" s="2" t="s">
        <v>416</v>
      </c>
      <c r="G1109" s="2" t="s">
        <v>94</v>
      </c>
      <c r="H1109" s="102">
        <v>0</v>
      </c>
      <c r="I1109" s="103"/>
      <c r="J1109" s="104"/>
      <c r="K1109" s="15">
        <v>0</v>
      </c>
      <c r="L1109" s="15">
        <v>0</v>
      </c>
    </row>
    <row r="1110" spans="1:12" ht="24" customHeight="1">
      <c r="A1110" s="79" t="s">
        <v>844</v>
      </c>
      <c r="B1110" s="80"/>
      <c r="C1110" s="81"/>
      <c r="D1110" s="3">
        <v>982</v>
      </c>
      <c r="E1110" s="2" t="s">
        <v>40</v>
      </c>
      <c r="F1110" s="2" t="s">
        <v>266</v>
      </c>
      <c r="G1110" s="2" t="s">
        <v>28</v>
      </c>
      <c r="H1110" s="102">
        <f>SUM(H1111+H1114+H1117)</f>
        <v>555000</v>
      </c>
      <c r="I1110" s="103"/>
      <c r="J1110" s="104"/>
      <c r="K1110" s="15">
        <f>SUM(K1111+K1114+K1117)</f>
        <v>360000</v>
      </c>
      <c r="L1110" s="15">
        <f>SUM(L1111+L1114+L1117)</f>
        <v>390000</v>
      </c>
    </row>
    <row r="1111" spans="1:12" ht="27" customHeight="1">
      <c r="A1111" s="70" t="s">
        <v>861</v>
      </c>
      <c r="B1111" s="71"/>
      <c r="C1111" s="72"/>
      <c r="D1111" s="3">
        <v>982</v>
      </c>
      <c r="E1111" s="2" t="s">
        <v>40</v>
      </c>
      <c r="F1111" s="2" t="s">
        <v>897</v>
      </c>
      <c r="G1111" s="2" t="s">
        <v>28</v>
      </c>
      <c r="H1111" s="102">
        <f>SUM(H1112)</f>
        <v>35000</v>
      </c>
      <c r="I1111" s="103"/>
      <c r="J1111" s="104"/>
      <c r="K1111" s="15">
        <f>SUM(K1112)</f>
        <v>40000</v>
      </c>
      <c r="L1111" s="15">
        <f>SUM(L1112:M1112)</f>
        <v>40000</v>
      </c>
    </row>
    <row r="1112" spans="1:12" ht="19.5" customHeight="1">
      <c r="A1112" s="70" t="s">
        <v>248</v>
      </c>
      <c r="B1112" s="71"/>
      <c r="C1112" s="72"/>
      <c r="D1112" s="3">
        <v>982</v>
      </c>
      <c r="E1112" s="2" t="s">
        <v>40</v>
      </c>
      <c r="F1112" s="2" t="s">
        <v>898</v>
      </c>
      <c r="G1112" s="2" t="s">
        <v>93</v>
      </c>
      <c r="H1112" s="102">
        <f>SUM(H1113)</f>
        <v>35000</v>
      </c>
      <c r="I1112" s="103"/>
      <c r="J1112" s="104"/>
      <c r="K1112" s="15">
        <f>SUM(K1113)</f>
        <v>40000</v>
      </c>
      <c r="L1112" s="15">
        <f>SUM(L1113)</f>
        <v>40000</v>
      </c>
    </row>
    <row r="1113" spans="1:12" ht="19.5" customHeight="1">
      <c r="A1113" s="70" t="s">
        <v>92</v>
      </c>
      <c r="B1113" s="71"/>
      <c r="C1113" s="72"/>
      <c r="D1113" s="3">
        <v>982</v>
      </c>
      <c r="E1113" s="2" t="s">
        <v>40</v>
      </c>
      <c r="F1113" s="2" t="s">
        <v>898</v>
      </c>
      <c r="G1113" s="2" t="s">
        <v>94</v>
      </c>
      <c r="H1113" s="102">
        <v>35000</v>
      </c>
      <c r="I1113" s="103"/>
      <c r="J1113" s="104"/>
      <c r="K1113" s="15">
        <v>40000</v>
      </c>
      <c r="L1113" s="15">
        <v>40000</v>
      </c>
    </row>
    <row r="1114" spans="1:12" ht="27" customHeight="1">
      <c r="A1114" s="70" t="s">
        <v>476</v>
      </c>
      <c r="B1114" s="71"/>
      <c r="C1114" s="72"/>
      <c r="D1114" s="3">
        <v>982</v>
      </c>
      <c r="E1114" s="2" t="s">
        <v>40</v>
      </c>
      <c r="F1114" s="2" t="s">
        <v>899</v>
      </c>
      <c r="G1114" s="2" t="s">
        <v>28</v>
      </c>
      <c r="H1114" s="102">
        <f>SUM(H1115)</f>
        <v>370000</v>
      </c>
      <c r="I1114" s="103"/>
      <c r="J1114" s="104"/>
      <c r="K1114" s="15">
        <f>SUM(K1115)</f>
        <v>220000</v>
      </c>
      <c r="L1114" s="15">
        <f>SUM(L1115)</f>
        <v>250000</v>
      </c>
    </row>
    <row r="1115" spans="1:12" ht="27" customHeight="1">
      <c r="A1115" s="70" t="s">
        <v>333</v>
      </c>
      <c r="B1115" s="71"/>
      <c r="C1115" s="72"/>
      <c r="D1115" s="3">
        <v>982</v>
      </c>
      <c r="E1115" s="2" t="s">
        <v>40</v>
      </c>
      <c r="F1115" s="2" t="s">
        <v>900</v>
      </c>
      <c r="G1115" s="2" t="s">
        <v>216</v>
      </c>
      <c r="H1115" s="102">
        <f>SUM(H1116)</f>
        <v>370000</v>
      </c>
      <c r="I1115" s="103"/>
      <c r="J1115" s="104"/>
      <c r="K1115" s="15">
        <f>SUM(K1116)</f>
        <v>220000</v>
      </c>
      <c r="L1115" s="15">
        <f>SUM(L1116)</f>
        <v>250000</v>
      </c>
    </row>
    <row r="1116" spans="1:13" ht="17.25" customHeight="1">
      <c r="A1116" s="70" t="s">
        <v>107</v>
      </c>
      <c r="B1116" s="71"/>
      <c r="C1116" s="72"/>
      <c r="D1116" s="3">
        <v>982</v>
      </c>
      <c r="E1116" s="2" t="s">
        <v>40</v>
      </c>
      <c r="F1116" s="2" t="s">
        <v>900</v>
      </c>
      <c r="G1116" s="2" t="s">
        <v>99</v>
      </c>
      <c r="H1116" s="102">
        <v>370000</v>
      </c>
      <c r="I1116" s="103"/>
      <c r="J1116" s="104"/>
      <c r="K1116" s="15">
        <v>220000</v>
      </c>
      <c r="L1116" s="15">
        <v>250000</v>
      </c>
      <c r="M1116" s="20"/>
    </row>
    <row r="1117" spans="1:12" ht="20.25" customHeight="1">
      <c r="A1117" s="70" t="s">
        <v>479</v>
      </c>
      <c r="B1117" s="71"/>
      <c r="C1117" s="72"/>
      <c r="D1117" s="3">
        <v>982</v>
      </c>
      <c r="E1117" s="2" t="s">
        <v>40</v>
      </c>
      <c r="F1117" s="2" t="s">
        <v>901</v>
      </c>
      <c r="G1117" s="2" t="s">
        <v>28</v>
      </c>
      <c r="H1117" s="102">
        <f>SUM(H1118)</f>
        <v>150000</v>
      </c>
      <c r="I1117" s="103"/>
      <c r="J1117" s="104"/>
      <c r="K1117" s="15">
        <f>SUM(K1118)</f>
        <v>100000</v>
      </c>
      <c r="L1117" s="15">
        <f>SUM(L1118)</f>
        <v>100000</v>
      </c>
    </row>
    <row r="1118" spans="1:12" ht="18.75" customHeight="1">
      <c r="A1118" s="70" t="s">
        <v>333</v>
      </c>
      <c r="B1118" s="71"/>
      <c r="C1118" s="72"/>
      <c r="D1118" s="3">
        <v>982</v>
      </c>
      <c r="E1118" s="2" t="s">
        <v>40</v>
      </c>
      <c r="F1118" s="2" t="s">
        <v>902</v>
      </c>
      <c r="G1118" s="2" t="s">
        <v>216</v>
      </c>
      <c r="H1118" s="102">
        <f>SUM(H1119)</f>
        <v>150000</v>
      </c>
      <c r="I1118" s="103"/>
      <c r="J1118" s="104"/>
      <c r="K1118" s="15">
        <f>SUM(K1119)</f>
        <v>100000</v>
      </c>
      <c r="L1118" s="15">
        <f>SUM(L1119)</f>
        <v>100000</v>
      </c>
    </row>
    <row r="1119" spans="1:12" ht="17.25" customHeight="1">
      <c r="A1119" s="70" t="s">
        <v>107</v>
      </c>
      <c r="B1119" s="71"/>
      <c r="C1119" s="72"/>
      <c r="D1119" s="3">
        <v>982</v>
      </c>
      <c r="E1119" s="2" t="s">
        <v>40</v>
      </c>
      <c r="F1119" s="2" t="s">
        <v>902</v>
      </c>
      <c r="G1119" s="2" t="s">
        <v>99</v>
      </c>
      <c r="H1119" s="102">
        <v>150000</v>
      </c>
      <c r="I1119" s="103"/>
      <c r="J1119" s="104"/>
      <c r="K1119" s="15">
        <v>100000</v>
      </c>
      <c r="L1119" s="15">
        <v>100000</v>
      </c>
    </row>
    <row r="1120" spans="1:12" ht="15" customHeight="1">
      <c r="A1120" s="79" t="s">
        <v>71</v>
      </c>
      <c r="B1120" s="80"/>
      <c r="C1120" s="81"/>
      <c r="D1120" s="3">
        <v>982</v>
      </c>
      <c r="E1120" s="2" t="s">
        <v>41</v>
      </c>
      <c r="F1120" s="2" t="s">
        <v>148</v>
      </c>
      <c r="G1120" s="2" t="s">
        <v>28</v>
      </c>
      <c r="H1120" s="73">
        <f>SUM(H1121+H1128,H1158)</f>
        <v>8929882.04</v>
      </c>
      <c r="I1120" s="74"/>
      <c r="J1120" s="75"/>
      <c r="K1120" s="15">
        <f>SUM(K1121+K1128+K1158)</f>
        <v>8910000</v>
      </c>
      <c r="L1120" s="15">
        <f>SUM(L1121+L1128+L1158)</f>
        <v>9110000</v>
      </c>
    </row>
    <row r="1121" spans="1:12" ht="28.5" customHeight="1">
      <c r="A1121" s="79" t="s">
        <v>681</v>
      </c>
      <c r="B1121" s="80"/>
      <c r="C1121" s="81"/>
      <c r="D1121" s="3">
        <v>982</v>
      </c>
      <c r="E1121" s="2" t="s">
        <v>41</v>
      </c>
      <c r="F1121" s="2" t="s">
        <v>683</v>
      </c>
      <c r="G1121" s="2" t="s">
        <v>28</v>
      </c>
      <c r="H1121" s="73">
        <f>SUM(H1122+H1125)</f>
        <v>10000</v>
      </c>
      <c r="I1121" s="74"/>
      <c r="J1121" s="75"/>
      <c r="K1121" s="15">
        <f>SUM(K1122+K1125)</f>
        <v>10000</v>
      </c>
      <c r="L1121" s="15">
        <f>SUM(L1122+L1125)</f>
        <v>10000</v>
      </c>
    </row>
    <row r="1122" spans="1:12" ht="34.5" customHeight="1">
      <c r="A1122" s="70" t="s">
        <v>691</v>
      </c>
      <c r="B1122" s="71"/>
      <c r="C1122" s="72"/>
      <c r="D1122" s="3">
        <v>982</v>
      </c>
      <c r="E1122" s="2" t="s">
        <v>41</v>
      </c>
      <c r="F1122" s="2" t="s">
        <v>693</v>
      </c>
      <c r="G1122" s="2" t="s">
        <v>28</v>
      </c>
      <c r="H1122" s="73">
        <f>SUM(H1123)</f>
        <v>5000</v>
      </c>
      <c r="I1122" s="74"/>
      <c r="J1122" s="75"/>
      <c r="K1122" s="15">
        <f>SUM(K1123)</f>
        <v>5000</v>
      </c>
      <c r="L1122" s="15">
        <f>SUM(L1123)</f>
        <v>5000</v>
      </c>
    </row>
    <row r="1123" spans="1:12" ht="15" customHeight="1">
      <c r="A1123" s="70" t="s">
        <v>248</v>
      </c>
      <c r="B1123" s="71"/>
      <c r="C1123" s="72"/>
      <c r="D1123" s="3">
        <v>982</v>
      </c>
      <c r="E1123" s="2" t="s">
        <v>41</v>
      </c>
      <c r="F1123" s="2" t="s">
        <v>694</v>
      </c>
      <c r="G1123" s="2" t="s">
        <v>93</v>
      </c>
      <c r="H1123" s="73">
        <f>SUM(H1124)</f>
        <v>5000</v>
      </c>
      <c r="I1123" s="74"/>
      <c r="J1123" s="75"/>
      <c r="K1123" s="15">
        <f>SUM(K1124)</f>
        <v>5000</v>
      </c>
      <c r="L1123" s="15">
        <f>SUM(L1124)</f>
        <v>5000</v>
      </c>
    </row>
    <row r="1124" spans="1:12" ht="15" customHeight="1">
      <c r="A1124" s="70" t="s">
        <v>92</v>
      </c>
      <c r="B1124" s="71"/>
      <c r="C1124" s="72"/>
      <c r="D1124" s="3">
        <v>982</v>
      </c>
      <c r="E1124" s="2" t="s">
        <v>41</v>
      </c>
      <c r="F1124" s="2" t="s">
        <v>694</v>
      </c>
      <c r="G1124" s="2" t="s">
        <v>94</v>
      </c>
      <c r="H1124" s="73">
        <v>5000</v>
      </c>
      <c r="I1124" s="74"/>
      <c r="J1124" s="75"/>
      <c r="K1124" s="15">
        <v>5000</v>
      </c>
      <c r="L1124" s="15">
        <v>5000</v>
      </c>
    </row>
    <row r="1125" spans="1:12" ht="27" customHeight="1" thickBot="1">
      <c r="A1125" s="131" t="s">
        <v>692</v>
      </c>
      <c r="B1125" s="132"/>
      <c r="C1125" s="133"/>
      <c r="D1125" s="3">
        <v>982</v>
      </c>
      <c r="E1125" s="2" t="s">
        <v>41</v>
      </c>
      <c r="F1125" s="2" t="s">
        <v>695</v>
      </c>
      <c r="G1125" s="2" t="s">
        <v>28</v>
      </c>
      <c r="H1125" s="73">
        <f>SUM(H1126)</f>
        <v>5000</v>
      </c>
      <c r="I1125" s="74"/>
      <c r="J1125" s="75"/>
      <c r="K1125" s="15">
        <f>SUM(K1126)</f>
        <v>5000</v>
      </c>
      <c r="L1125" s="15">
        <f>SUM(L1126)</f>
        <v>5000</v>
      </c>
    </row>
    <row r="1126" spans="1:12" ht="15" customHeight="1">
      <c r="A1126" s="70" t="s">
        <v>248</v>
      </c>
      <c r="B1126" s="71"/>
      <c r="C1126" s="72"/>
      <c r="D1126" s="3">
        <v>982</v>
      </c>
      <c r="E1126" s="2" t="s">
        <v>41</v>
      </c>
      <c r="F1126" s="2" t="s">
        <v>696</v>
      </c>
      <c r="G1126" s="2" t="s">
        <v>93</v>
      </c>
      <c r="H1126" s="73">
        <f>SUM(H1127)</f>
        <v>5000</v>
      </c>
      <c r="I1126" s="74"/>
      <c r="J1126" s="75"/>
      <c r="K1126" s="15">
        <f>SUM(K1127)</f>
        <v>5000</v>
      </c>
      <c r="L1126" s="15">
        <f>SUM(L1127)</f>
        <v>5000</v>
      </c>
    </row>
    <row r="1127" spans="1:12" ht="15" customHeight="1">
      <c r="A1127" s="70" t="s">
        <v>92</v>
      </c>
      <c r="B1127" s="71"/>
      <c r="C1127" s="72"/>
      <c r="D1127" s="3">
        <v>982</v>
      </c>
      <c r="E1127" s="2" t="s">
        <v>41</v>
      </c>
      <c r="F1127" s="2" t="s">
        <v>696</v>
      </c>
      <c r="G1127" s="2" t="s">
        <v>94</v>
      </c>
      <c r="H1127" s="73">
        <v>5000</v>
      </c>
      <c r="I1127" s="74"/>
      <c r="J1127" s="75"/>
      <c r="K1127" s="15">
        <v>5000</v>
      </c>
      <c r="L1127" s="15">
        <v>5000</v>
      </c>
    </row>
    <row r="1128" spans="1:12" ht="24.75" customHeight="1">
      <c r="A1128" s="79" t="s">
        <v>907</v>
      </c>
      <c r="B1128" s="80"/>
      <c r="C1128" s="81"/>
      <c r="D1128" s="3">
        <v>982</v>
      </c>
      <c r="E1128" s="2" t="s">
        <v>41</v>
      </c>
      <c r="F1128" s="2" t="s">
        <v>198</v>
      </c>
      <c r="G1128" s="2" t="s">
        <v>28</v>
      </c>
      <c r="H1128" s="73">
        <f>SUM(H1129,H1151)</f>
        <v>8919882.04</v>
      </c>
      <c r="I1128" s="74"/>
      <c r="J1128" s="75"/>
      <c r="K1128" s="15">
        <f>SUM(K1129+K1151)</f>
        <v>8900000</v>
      </c>
      <c r="L1128" s="15">
        <f>SUM(L1129+L1151)</f>
        <v>9100000</v>
      </c>
    </row>
    <row r="1129" spans="1:12" ht="21" customHeight="1">
      <c r="A1129" s="70" t="s">
        <v>903</v>
      </c>
      <c r="B1129" s="71"/>
      <c r="C1129" s="72"/>
      <c r="D1129" s="3">
        <v>982</v>
      </c>
      <c r="E1129" s="2" t="s">
        <v>41</v>
      </c>
      <c r="F1129" s="2" t="s">
        <v>208</v>
      </c>
      <c r="G1129" s="2" t="s">
        <v>28</v>
      </c>
      <c r="H1129" s="73">
        <f>SUM(H1131,H1133,H1136:J1136,H1139,H1142,H1145,H1148,)</f>
        <v>1019882.04</v>
      </c>
      <c r="I1129" s="74"/>
      <c r="J1129" s="75"/>
      <c r="K1129" s="15">
        <f>SUM(K1130+K1133)</f>
        <v>1000000</v>
      </c>
      <c r="L1129" s="15">
        <f>SUM(L1130+L1133)</f>
        <v>1200000</v>
      </c>
    </row>
    <row r="1130" spans="1:12" ht="15" customHeight="1">
      <c r="A1130" s="70" t="s">
        <v>904</v>
      </c>
      <c r="B1130" s="71"/>
      <c r="C1130" s="72"/>
      <c r="D1130" s="3">
        <v>982</v>
      </c>
      <c r="E1130" s="2" t="s">
        <v>41</v>
      </c>
      <c r="F1130" s="2" t="s">
        <v>906</v>
      </c>
      <c r="G1130" s="2" t="s">
        <v>28</v>
      </c>
      <c r="H1130" s="73">
        <f>SUM(H1131)</f>
        <v>500000</v>
      </c>
      <c r="I1130" s="74"/>
      <c r="J1130" s="75"/>
      <c r="K1130" s="18">
        <f>SUM(K1131)</f>
        <v>500000</v>
      </c>
      <c r="L1130" s="15">
        <f>SUM(L1131)</f>
        <v>600000</v>
      </c>
    </row>
    <row r="1131" spans="1:12" ht="12" customHeight="1">
      <c r="A1131" s="70" t="s">
        <v>100</v>
      </c>
      <c r="B1131" s="71"/>
      <c r="C1131" s="72"/>
      <c r="D1131" s="3">
        <v>982</v>
      </c>
      <c r="E1131" s="2" t="s">
        <v>41</v>
      </c>
      <c r="F1131" s="2" t="s">
        <v>905</v>
      </c>
      <c r="G1131" s="2" t="s">
        <v>93</v>
      </c>
      <c r="H1131" s="73">
        <f>SUM(H1132)</f>
        <v>500000</v>
      </c>
      <c r="I1131" s="74"/>
      <c r="J1131" s="75"/>
      <c r="K1131" s="15">
        <f>SUM(K1132)</f>
        <v>500000</v>
      </c>
      <c r="L1131" s="15">
        <f>SUM(L1132)</f>
        <v>600000</v>
      </c>
    </row>
    <row r="1132" spans="1:13" ht="19.5" customHeight="1">
      <c r="A1132" s="70" t="s">
        <v>92</v>
      </c>
      <c r="B1132" s="71"/>
      <c r="C1132" s="72"/>
      <c r="D1132" s="3">
        <v>982</v>
      </c>
      <c r="E1132" s="2" t="s">
        <v>41</v>
      </c>
      <c r="F1132" s="2" t="s">
        <v>905</v>
      </c>
      <c r="G1132" s="2" t="s">
        <v>94</v>
      </c>
      <c r="H1132" s="73">
        <v>500000</v>
      </c>
      <c r="I1132" s="74"/>
      <c r="J1132" s="75"/>
      <c r="K1132" s="15">
        <v>500000</v>
      </c>
      <c r="L1132" s="15">
        <v>600000</v>
      </c>
      <c r="M1132" s="20"/>
    </row>
    <row r="1133" spans="1:12" ht="15" customHeight="1">
      <c r="A1133" s="70" t="s">
        <v>219</v>
      </c>
      <c r="B1133" s="71"/>
      <c r="C1133" s="72"/>
      <c r="D1133" s="3">
        <v>982</v>
      </c>
      <c r="E1133" s="2" t="s">
        <v>41</v>
      </c>
      <c r="F1133" s="2" t="s">
        <v>388</v>
      </c>
      <c r="G1133" s="2" t="s">
        <v>28</v>
      </c>
      <c r="H1133" s="73">
        <f>SUM(H1134)</f>
        <v>500000</v>
      </c>
      <c r="I1133" s="74"/>
      <c r="J1133" s="75"/>
      <c r="K1133" s="15">
        <f>SUM(K1134)</f>
        <v>500000</v>
      </c>
      <c r="L1133" s="15">
        <f>SUM(L1134)</f>
        <v>600000</v>
      </c>
    </row>
    <row r="1134" spans="1:12" ht="15" customHeight="1">
      <c r="A1134" s="70" t="s">
        <v>100</v>
      </c>
      <c r="B1134" s="71"/>
      <c r="C1134" s="72"/>
      <c r="D1134" s="3">
        <v>982</v>
      </c>
      <c r="E1134" s="2" t="s">
        <v>41</v>
      </c>
      <c r="F1134" s="2" t="s">
        <v>212</v>
      </c>
      <c r="G1134" s="2" t="s">
        <v>93</v>
      </c>
      <c r="H1134" s="73">
        <f>SUM(H1135)</f>
        <v>500000</v>
      </c>
      <c r="I1134" s="74"/>
      <c r="J1134" s="75"/>
      <c r="K1134" s="15">
        <f>SUM(K1135)</f>
        <v>500000</v>
      </c>
      <c r="L1134" s="15">
        <f>SUM(L1135)</f>
        <v>600000</v>
      </c>
    </row>
    <row r="1135" spans="1:13" ht="24.75" customHeight="1">
      <c r="A1135" s="70" t="s">
        <v>92</v>
      </c>
      <c r="B1135" s="71"/>
      <c r="C1135" s="72"/>
      <c r="D1135" s="3">
        <v>982</v>
      </c>
      <c r="E1135" s="2" t="s">
        <v>41</v>
      </c>
      <c r="F1135" s="2" t="s">
        <v>212</v>
      </c>
      <c r="G1135" s="2" t="s">
        <v>94</v>
      </c>
      <c r="H1135" s="73">
        <v>500000</v>
      </c>
      <c r="I1135" s="74"/>
      <c r="J1135" s="75"/>
      <c r="K1135" s="15">
        <v>500000</v>
      </c>
      <c r="L1135" s="15">
        <v>600000</v>
      </c>
      <c r="M1135" s="20"/>
    </row>
    <row r="1136" spans="1:12" ht="22.5" customHeight="1" hidden="1">
      <c r="A1136" s="70" t="s">
        <v>274</v>
      </c>
      <c r="B1136" s="71"/>
      <c r="C1136" s="72"/>
      <c r="D1136" s="3">
        <v>982</v>
      </c>
      <c r="E1136" s="2" t="s">
        <v>41</v>
      </c>
      <c r="F1136" s="2" t="s">
        <v>275</v>
      </c>
      <c r="G1136" s="2" t="s">
        <v>28</v>
      </c>
      <c r="H1136" s="58"/>
      <c r="I1136" s="116">
        <f>SUM(I1137)</f>
        <v>0</v>
      </c>
      <c r="J1136" s="117"/>
      <c r="K1136" s="57"/>
      <c r="L1136" s="51"/>
    </row>
    <row r="1137" spans="1:12" ht="18" customHeight="1" hidden="1">
      <c r="A1137" s="70" t="s">
        <v>100</v>
      </c>
      <c r="B1137" s="71"/>
      <c r="C1137" s="72"/>
      <c r="D1137" s="3">
        <v>982</v>
      </c>
      <c r="E1137" s="2" t="s">
        <v>41</v>
      </c>
      <c r="F1137" s="2" t="s">
        <v>275</v>
      </c>
      <c r="G1137" s="2" t="s">
        <v>93</v>
      </c>
      <c r="H1137" s="58"/>
      <c r="I1137" s="116">
        <f>SUM(I1138)</f>
        <v>0</v>
      </c>
      <c r="J1137" s="117"/>
      <c r="K1137" s="57"/>
      <c r="L1137" s="51"/>
    </row>
    <row r="1138" spans="1:12" ht="17.25" customHeight="1" hidden="1">
      <c r="A1138" s="70" t="s">
        <v>92</v>
      </c>
      <c r="B1138" s="71"/>
      <c r="C1138" s="72"/>
      <c r="D1138" s="3">
        <v>982</v>
      </c>
      <c r="E1138" s="2" t="s">
        <v>41</v>
      </c>
      <c r="F1138" s="2" t="s">
        <v>275</v>
      </c>
      <c r="G1138" s="2" t="s">
        <v>94</v>
      </c>
      <c r="H1138" s="58"/>
      <c r="I1138" s="116">
        <v>0</v>
      </c>
      <c r="J1138" s="117"/>
      <c r="K1138" s="50"/>
      <c r="L1138" s="51"/>
    </row>
    <row r="1139" spans="1:12" ht="18.75" customHeight="1" hidden="1">
      <c r="A1139" s="70" t="s">
        <v>389</v>
      </c>
      <c r="B1139" s="71"/>
      <c r="C1139" s="72"/>
      <c r="D1139" s="3">
        <v>982</v>
      </c>
      <c r="E1139" s="2" t="s">
        <v>41</v>
      </c>
      <c r="F1139" s="2" t="s">
        <v>391</v>
      </c>
      <c r="G1139" s="2" t="s">
        <v>28</v>
      </c>
      <c r="H1139" s="115">
        <f>SUM(I1140)</f>
        <v>0</v>
      </c>
      <c r="I1139" s="116"/>
      <c r="J1139" s="117"/>
      <c r="K1139" s="50"/>
      <c r="L1139" s="50"/>
    </row>
    <row r="1140" spans="1:12" ht="18.75" customHeight="1" hidden="1">
      <c r="A1140" s="70" t="s">
        <v>248</v>
      </c>
      <c r="B1140" s="71"/>
      <c r="C1140" s="72"/>
      <c r="D1140" s="3">
        <v>982</v>
      </c>
      <c r="E1140" s="2" t="s">
        <v>41</v>
      </c>
      <c r="F1140" s="2" t="s">
        <v>392</v>
      </c>
      <c r="G1140" s="2" t="s">
        <v>93</v>
      </c>
      <c r="H1140" s="58"/>
      <c r="I1140" s="116">
        <f>SUM(I1141)</f>
        <v>0</v>
      </c>
      <c r="J1140" s="117"/>
      <c r="K1140" s="50"/>
      <c r="L1140" s="50"/>
    </row>
    <row r="1141" spans="1:13" ht="21.75" customHeight="1" hidden="1">
      <c r="A1141" s="70" t="s">
        <v>92</v>
      </c>
      <c r="B1141" s="71"/>
      <c r="C1141" s="72"/>
      <c r="D1141" s="3">
        <v>982</v>
      </c>
      <c r="E1141" s="2" t="s">
        <v>41</v>
      </c>
      <c r="F1141" s="2" t="s">
        <v>392</v>
      </c>
      <c r="G1141" s="2" t="s">
        <v>94</v>
      </c>
      <c r="H1141" s="58"/>
      <c r="I1141" s="116">
        <v>0</v>
      </c>
      <c r="J1141" s="117"/>
      <c r="K1141" s="50"/>
      <c r="L1141" s="50"/>
      <c r="M1141" s="20"/>
    </row>
    <row r="1142" spans="1:12" ht="19.5" customHeight="1" hidden="1">
      <c r="A1142" s="70" t="s">
        <v>390</v>
      </c>
      <c r="B1142" s="71"/>
      <c r="C1142" s="72"/>
      <c r="D1142" s="3">
        <v>982</v>
      </c>
      <c r="E1142" s="2" t="s">
        <v>41</v>
      </c>
      <c r="F1142" s="2" t="s">
        <v>393</v>
      </c>
      <c r="G1142" s="2" t="s">
        <v>28</v>
      </c>
      <c r="H1142" s="115">
        <f>SUM(I1143)</f>
        <v>0</v>
      </c>
      <c r="I1142" s="116"/>
      <c r="J1142" s="117"/>
      <c r="K1142" s="50"/>
      <c r="L1142" s="50"/>
    </row>
    <row r="1143" spans="1:12" ht="18.75" customHeight="1" hidden="1">
      <c r="A1143" s="70" t="s">
        <v>248</v>
      </c>
      <c r="B1143" s="71"/>
      <c r="C1143" s="72"/>
      <c r="D1143" s="3">
        <v>982</v>
      </c>
      <c r="E1143" s="2" t="s">
        <v>41</v>
      </c>
      <c r="F1143" s="2" t="s">
        <v>394</v>
      </c>
      <c r="G1143" s="2" t="s">
        <v>93</v>
      </c>
      <c r="H1143" s="58"/>
      <c r="I1143" s="116">
        <f>SUM(I1144)</f>
        <v>0</v>
      </c>
      <c r="J1143" s="117"/>
      <c r="K1143" s="50"/>
      <c r="L1143" s="50"/>
    </row>
    <row r="1144" spans="1:13" ht="22.5" customHeight="1" hidden="1">
      <c r="A1144" s="70" t="s">
        <v>92</v>
      </c>
      <c r="B1144" s="71"/>
      <c r="C1144" s="72"/>
      <c r="D1144" s="3">
        <v>982</v>
      </c>
      <c r="E1144" s="2" t="s">
        <v>41</v>
      </c>
      <c r="F1144" s="2" t="s">
        <v>394</v>
      </c>
      <c r="G1144" s="2" t="s">
        <v>94</v>
      </c>
      <c r="H1144" s="58"/>
      <c r="I1144" s="116">
        <v>0</v>
      </c>
      <c r="J1144" s="117"/>
      <c r="K1144" s="50"/>
      <c r="L1144" s="50"/>
      <c r="M1144" s="20"/>
    </row>
    <row r="1145" spans="1:13" ht="17.25" customHeight="1" hidden="1">
      <c r="A1145" s="70" t="s">
        <v>492</v>
      </c>
      <c r="B1145" s="71"/>
      <c r="C1145" s="72"/>
      <c r="D1145" s="3">
        <v>982</v>
      </c>
      <c r="E1145" s="2" t="s">
        <v>41</v>
      </c>
      <c r="F1145" s="2" t="s">
        <v>676</v>
      </c>
      <c r="G1145" s="2" t="s">
        <v>28</v>
      </c>
      <c r="H1145" s="109">
        <f>SUM(H1146)</f>
        <v>0</v>
      </c>
      <c r="I1145" s="110"/>
      <c r="J1145" s="111"/>
      <c r="K1145" s="50"/>
      <c r="L1145" s="50"/>
      <c r="M1145" s="20"/>
    </row>
    <row r="1146" spans="1:13" ht="18.75" customHeight="1" hidden="1">
      <c r="A1146" s="70" t="s">
        <v>248</v>
      </c>
      <c r="B1146" s="71"/>
      <c r="C1146" s="72"/>
      <c r="D1146" s="3">
        <v>982</v>
      </c>
      <c r="E1146" s="2" t="s">
        <v>41</v>
      </c>
      <c r="F1146" s="2" t="s">
        <v>675</v>
      </c>
      <c r="G1146" s="2" t="s">
        <v>93</v>
      </c>
      <c r="H1146" s="109">
        <f>SUM(H1147)</f>
        <v>0</v>
      </c>
      <c r="I1146" s="110"/>
      <c r="J1146" s="111"/>
      <c r="K1146" s="50"/>
      <c r="L1146" s="50"/>
      <c r="M1146" s="20"/>
    </row>
    <row r="1147" spans="1:13" ht="18" customHeight="1" hidden="1">
      <c r="A1147" s="70" t="s">
        <v>92</v>
      </c>
      <c r="B1147" s="71"/>
      <c r="C1147" s="72"/>
      <c r="D1147" s="3">
        <v>982</v>
      </c>
      <c r="E1147" s="2" t="s">
        <v>41</v>
      </c>
      <c r="F1147" s="2" t="s">
        <v>675</v>
      </c>
      <c r="G1147" s="2" t="s">
        <v>94</v>
      </c>
      <c r="H1147" s="109">
        <v>0</v>
      </c>
      <c r="I1147" s="110"/>
      <c r="J1147" s="111"/>
      <c r="K1147" s="50">
        <v>0</v>
      </c>
      <c r="L1147" s="50"/>
      <c r="M1147" s="20"/>
    </row>
    <row r="1148" spans="1:13" ht="21.75" customHeight="1">
      <c r="A1148" s="70" t="s">
        <v>492</v>
      </c>
      <c r="B1148" s="71"/>
      <c r="C1148" s="72"/>
      <c r="D1148" s="3">
        <v>982</v>
      </c>
      <c r="E1148" s="2" t="s">
        <v>41</v>
      </c>
      <c r="F1148" s="2" t="s">
        <v>494</v>
      </c>
      <c r="G1148" s="2" t="s">
        <v>28</v>
      </c>
      <c r="H1148" s="73">
        <f>SUM(H1149)</f>
        <v>19882.04</v>
      </c>
      <c r="I1148" s="74"/>
      <c r="J1148" s="75"/>
      <c r="K1148" s="15"/>
      <c r="L1148" s="15"/>
      <c r="M1148" s="20"/>
    </row>
    <row r="1149" spans="1:13" ht="18" customHeight="1">
      <c r="A1149" s="70" t="s">
        <v>248</v>
      </c>
      <c r="B1149" s="71"/>
      <c r="C1149" s="72"/>
      <c r="D1149" s="3">
        <v>982</v>
      </c>
      <c r="E1149" s="2" t="s">
        <v>41</v>
      </c>
      <c r="F1149" s="2" t="s">
        <v>493</v>
      </c>
      <c r="G1149" s="2" t="s">
        <v>93</v>
      </c>
      <c r="H1149" s="73">
        <f>SUM(H1150)</f>
        <v>19882.04</v>
      </c>
      <c r="I1149" s="74"/>
      <c r="J1149" s="75"/>
      <c r="K1149" s="15"/>
      <c r="L1149" s="15"/>
      <c r="M1149" s="20"/>
    </row>
    <row r="1150" spans="1:13" ht="18.75" customHeight="1">
      <c r="A1150" s="70" t="s">
        <v>92</v>
      </c>
      <c r="B1150" s="71"/>
      <c r="C1150" s="72"/>
      <c r="D1150" s="3">
        <v>982</v>
      </c>
      <c r="E1150" s="2" t="s">
        <v>41</v>
      </c>
      <c r="F1150" s="2" t="s">
        <v>493</v>
      </c>
      <c r="G1150" s="2" t="s">
        <v>94</v>
      </c>
      <c r="H1150" s="73">
        <v>19882.04</v>
      </c>
      <c r="I1150" s="74"/>
      <c r="J1150" s="75"/>
      <c r="K1150" s="15">
        <v>0</v>
      </c>
      <c r="L1150" s="15"/>
      <c r="M1150" s="20"/>
    </row>
    <row r="1151" spans="1:12" ht="21" customHeight="1">
      <c r="A1151" s="70" t="s">
        <v>110</v>
      </c>
      <c r="B1151" s="71"/>
      <c r="C1151" s="72"/>
      <c r="D1151" s="3">
        <v>982</v>
      </c>
      <c r="E1151" s="2" t="s">
        <v>41</v>
      </c>
      <c r="F1151" s="2" t="s">
        <v>291</v>
      </c>
      <c r="G1151" s="2" t="s">
        <v>28</v>
      </c>
      <c r="H1151" s="73">
        <f>SUM(H1152,H1154,H1156,H1157)</f>
        <v>7900000</v>
      </c>
      <c r="I1151" s="74"/>
      <c r="J1151" s="75"/>
      <c r="K1151" s="15">
        <f>SUM(K1152+K1154+K1157)</f>
        <v>7900000</v>
      </c>
      <c r="L1151" s="15">
        <f>SUM(L1152+L1154+L1157)</f>
        <v>7900000</v>
      </c>
    </row>
    <row r="1152" spans="1:12" ht="31.5" customHeight="1">
      <c r="A1152" s="70" t="s">
        <v>84</v>
      </c>
      <c r="B1152" s="71"/>
      <c r="C1152" s="72"/>
      <c r="D1152" s="3">
        <v>982</v>
      </c>
      <c r="E1152" s="2" t="s">
        <v>41</v>
      </c>
      <c r="F1152" s="2" t="s">
        <v>292</v>
      </c>
      <c r="G1152" s="2" t="s">
        <v>86</v>
      </c>
      <c r="H1152" s="73">
        <f>SUM(H1153)</f>
        <v>7400000</v>
      </c>
      <c r="I1152" s="74"/>
      <c r="J1152" s="75"/>
      <c r="K1152" s="15">
        <f>SUM(K1153)</f>
        <v>7400000</v>
      </c>
      <c r="L1152" s="15">
        <f>SUM(L1153)</f>
        <v>7400000</v>
      </c>
    </row>
    <row r="1153" spans="1:12" ht="16.5" customHeight="1">
      <c r="A1153" s="70" t="s">
        <v>118</v>
      </c>
      <c r="B1153" s="71"/>
      <c r="C1153" s="72"/>
      <c r="D1153" s="3">
        <v>982</v>
      </c>
      <c r="E1153" s="2" t="s">
        <v>41</v>
      </c>
      <c r="F1153" s="2" t="s">
        <v>292</v>
      </c>
      <c r="G1153" s="2" t="s">
        <v>117</v>
      </c>
      <c r="H1153" s="73">
        <v>7400000</v>
      </c>
      <c r="I1153" s="74"/>
      <c r="J1153" s="75"/>
      <c r="K1153" s="15">
        <v>7400000</v>
      </c>
      <c r="L1153" s="15">
        <v>7400000</v>
      </c>
    </row>
    <row r="1154" spans="1:12" ht="16.5" customHeight="1">
      <c r="A1154" s="70" t="s">
        <v>100</v>
      </c>
      <c r="B1154" s="71"/>
      <c r="C1154" s="72"/>
      <c r="D1154" s="3">
        <v>982</v>
      </c>
      <c r="E1154" s="2" t="s">
        <v>41</v>
      </c>
      <c r="F1154" s="2" t="s">
        <v>292</v>
      </c>
      <c r="G1154" s="2" t="s">
        <v>93</v>
      </c>
      <c r="H1154" s="73">
        <f>SUM(H1155)</f>
        <v>498000</v>
      </c>
      <c r="I1154" s="74"/>
      <c r="J1154" s="75"/>
      <c r="K1154" s="15">
        <f>SUM(K1155)</f>
        <v>498000</v>
      </c>
      <c r="L1154" s="15">
        <f>SUM(L1155)</f>
        <v>498000</v>
      </c>
    </row>
    <row r="1155" spans="1:12" ht="16.5" customHeight="1">
      <c r="A1155" s="70" t="s">
        <v>92</v>
      </c>
      <c r="B1155" s="71"/>
      <c r="C1155" s="72"/>
      <c r="D1155" s="3">
        <v>982</v>
      </c>
      <c r="E1155" s="2" t="s">
        <v>41</v>
      </c>
      <c r="F1155" s="2" t="s">
        <v>292</v>
      </c>
      <c r="G1155" s="2" t="s">
        <v>94</v>
      </c>
      <c r="H1155" s="73">
        <v>498000</v>
      </c>
      <c r="I1155" s="74"/>
      <c r="J1155" s="75"/>
      <c r="K1155" s="15">
        <v>498000</v>
      </c>
      <c r="L1155" s="15">
        <v>498000</v>
      </c>
    </row>
    <row r="1156" spans="1:12" ht="0" customHeight="1" hidden="1">
      <c r="A1156" s="71" t="s">
        <v>258</v>
      </c>
      <c r="B1156" s="71"/>
      <c r="C1156" s="72"/>
      <c r="D1156" s="3">
        <v>982</v>
      </c>
      <c r="E1156" s="2" t="s">
        <v>41</v>
      </c>
      <c r="F1156" s="2" t="s">
        <v>292</v>
      </c>
      <c r="G1156" s="2" t="s">
        <v>140</v>
      </c>
      <c r="H1156" s="73">
        <v>0</v>
      </c>
      <c r="I1156" s="74"/>
      <c r="J1156" s="75"/>
      <c r="K1156" s="17"/>
      <c r="L1156" s="17"/>
    </row>
    <row r="1157" spans="1:12" ht="13.5" customHeight="1">
      <c r="A1157" s="71" t="s">
        <v>119</v>
      </c>
      <c r="B1157" s="71"/>
      <c r="C1157" s="72"/>
      <c r="D1157" s="3">
        <v>982</v>
      </c>
      <c r="E1157" s="2" t="s">
        <v>41</v>
      </c>
      <c r="F1157" s="2" t="s">
        <v>292</v>
      </c>
      <c r="G1157" s="2" t="s">
        <v>104</v>
      </c>
      <c r="H1157" s="73">
        <v>2000</v>
      </c>
      <c r="I1157" s="74"/>
      <c r="J1157" s="75"/>
      <c r="K1157" s="15">
        <v>2000</v>
      </c>
      <c r="L1157" s="15">
        <v>2000</v>
      </c>
    </row>
    <row r="1158" spans="1:12" ht="0.75" customHeight="1" hidden="1">
      <c r="A1158" s="79" t="s">
        <v>361</v>
      </c>
      <c r="B1158" s="80"/>
      <c r="C1158" s="81"/>
      <c r="D1158" s="3">
        <v>982</v>
      </c>
      <c r="E1158" s="2" t="s">
        <v>41</v>
      </c>
      <c r="F1158" s="2" t="s">
        <v>362</v>
      </c>
      <c r="G1158" s="2" t="s">
        <v>28</v>
      </c>
      <c r="H1158" s="73">
        <f>SUM(H1159)</f>
        <v>0</v>
      </c>
      <c r="I1158" s="74"/>
      <c r="J1158" s="75"/>
      <c r="K1158" s="15">
        <f aca="true" t="shared" si="39" ref="K1158:L1160">SUM(K1159)</f>
        <v>0</v>
      </c>
      <c r="L1158" s="15">
        <f t="shared" si="39"/>
        <v>0</v>
      </c>
    </row>
    <row r="1159" spans="1:12" ht="16.5" customHeight="1" hidden="1">
      <c r="A1159" s="70" t="s">
        <v>414</v>
      </c>
      <c r="B1159" s="71"/>
      <c r="C1159" s="72"/>
      <c r="D1159" s="3">
        <v>982</v>
      </c>
      <c r="E1159" s="2" t="s">
        <v>41</v>
      </c>
      <c r="F1159" s="2" t="s">
        <v>415</v>
      </c>
      <c r="G1159" s="2" t="s">
        <v>28</v>
      </c>
      <c r="H1159" s="102">
        <f>SUM(H1160)</f>
        <v>0</v>
      </c>
      <c r="I1159" s="103"/>
      <c r="J1159" s="104"/>
      <c r="K1159" s="15">
        <f t="shared" si="39"/>
        <v>0</v>
      </c>
      <c r="L1159" s="15">
        <f t="shared" si="39"/>
        <v>0</v>
      </c>
    </row>
    <row r="1160" spans="1:12" ht="16.5" customHeight="1" hidden="1">
      <c r="A1160" s="70" t="s">
        <v>248</v>
      </c>
      <c r="B1160" s="71"/>
      <c r="C1160" s="72"/>
      <c r="D1160" s="3">
        <v>982</v>
      </c>
      <c r="E1160" s="2" t="s">
        <v>41</v>
      </c>
      <c r="F1160" s="2" t="s">
        <v>416</v>
      </c>
      <c r="G1160" s="2" t="s">
        <v>93</v>
      </c>
      <c r="H1160" s="102">
        <f>SUM(H1161)</f>
        <v>0</v>
      </c>
      <c r="I1160" s="103"/>
      <c r="J1160" s="104"/>
      <c r="K1160" s="15">
        <f t="shared" si="39"/>
        <v>0</v>
      </c>
      <c r="L1160" s="15">
        <f t="shared" si="39"/>
        <v>0</v>
      </c>
    </row>
    <row r="1161" spans="1:15" ht="16.5" customHeight="1" hidden="1">
      <c r="A1161" s="70" t="s">
        <v>92</v>
      </c>
      <c r="B1161" s="71"/>
      <c r="C1161" s="72"/>
      <c r="D1161" s="3">
        <v>982</v>
      </c>
      <c r="E1161" s="2" t="s">
        <v>41</v>
      </c>
      <c r="F1161" s="2" t="s">
        <v>416</v>
      </c>
      <c r="G1161" s="2" t="s">
        <v>94</v>
      </c>
      <c r="H1161" s="102">
        <v>0</v>
      </c>
      <c r="I1161" s="103"/>
      <c r="J1161" s="104"/>
      <c r="K1161" s="15">
        <v>0</v>
      </c>
      <c r="L1161" s="15">
        <v>0</v>
      </c>
      <c r="M1161" s="20"/>
      <c r="N1161" s="20"/>
      <c r="O1161" s="20"/>
    </row>
    <row r="1162" spans="1:12" ht="15" customHeight="1">
      <c r="A1162" s="80" t="s">
        <v>15</v>
      </c>
      <c r="B1162" s="80"/>
      <c r="C1162" s="81"/>
      <c r="D1162" s="3">
        <v>982</v>
      </c>
      <c r="E1162" s="2" t="s">
        <v>35</v>
      </c>
      <c r="F1162" s="2" t="s">
        <v>148</v>
      </c>
      <c r="G1162" s="2" t="s">
        <v>28</v>
      </c>
      <c r="H1162" s="73">
        <f>SUM(H1163+H1168)</f>
        <v>1067650.4</v>
      </c>
      <c r="I1162" s="74"/>
      <c r="J1162" s="75"/>
      <c r="K1162" s="15">
        <f>SUM(K1163+K1168)</f>
        <v>975000</v>
      </c>
      <c r="L1162" s="15">
        <f>SUM(L1168)</f>
        <v>230000</v>
      </c>
    </row>
    <row r="1163" spans="1:13" ht="15" customHeight="1">
      <c r="A1163" s="80" t="s">
        <v>81</v>
      </c>
      <c r="B1163" s="80"/>
      <c r="C1163" s="81"/>
      <c r="D1163" s="3">
        <v>982</v>
      </c>
      <c r="E1163" s="2" t="s">
        <v>79</v>
      </c>
      <c r="F1163" s="2" t="s">
        <v>148</v>
      </c>
      <c r="G1163" s="2" t="s">
        <v>28</v>
      </c>
      <c r="H1163" s="73">
        <f>SUM(H1164)</f>
        <v>250000</v>
      </c>
      <c r="I1163" s="74"/>
      <c r="J1163" s="75"/>
      <c r="K1163" s="15">
        <f>SUM(K1164)</f>
        <v>445000</v>
      </c>
      <c r="L1163" s="15"/>
      <c r="M1163" s="20"/>
    </row>
    <row r="1164" spans="1:12" ht="24.75" customHeight="1">
      <c r="A1164" s="79" t="s">
        <v>895</v>
      </c>
      <c r="B1164" s="80"/>
      <c r="C1164" s="81"/>
      <c r="D1164" s="3">
        <v>982</v>
      </c>
      <c r="E1164" s="2" t="s">
        <v>79</v>
      </c>
      <c r="F1164" s="2" t="s">
        <v>198</v>
      </c>
      <c r="G1164" s="2" t="s">
        <v>28</v>
      </c>
      <c r="H1164" s="73">
        <f>SUM(H1165)</f>
        <v>250000</v>
      </c>
      <c r="I1164" s="74"/>
      <c r="J1164" s="75"/>
      <c r="K1164" s="15">
        <f>SUM(K1165)</f>
        <v>445000</v>
      </c>
      <c r="L1164" s="15"/>
    </row>
    <row r="1165" spans="1:12" ht="23.25" customHeight="1">
      <c r="A1165" s="70" t="s">
        <v>439</v>
      </c>
      <c r="B1165" s="71"/>
      <c r="C1165" s="72"/>
      <c r="D1165" s="3">
        <v>982</v>
      </c>
      <c r="E1165" s="2" t="s">
        <v>79</v>
      </c>
      <c r="F1165" s="2" t="s">
        <v>546</v>
      </c>
      <c r="G1165" s="2" t="s">
        <v>28</v>
      </c>
      <c r="H1165" s="73">
        <f>SUM(H1166)</f>
        <v>250000</v>
      </c>
      <c r="I1165" s="74"/>
      <c r="J1165" s="75"/>
      <c r="K1165" s="15">
        <f>SUM(K1166)</f>
        <v>445000</v>
      </c>
      <c r="L1165" s="15"/>
    </row>
    <row r="1166" spans="1:12" ht="24.75" customHeight="1">
      <c r="A1166" s="70" t="s">
        <v>217</v>
      </c>
      <c r="B1166" s="71"/>
      <c r="C1166" s="72"/>
      <c r="D1166" s="3">
        <v>982</v>
      </c>
      <c r="E1166" s="2" t="s">
        <v>79</v>
      </c>
      <c r="F1166" s="2" t="s">
        <v>547</v>
      </c>
      <c r="G1166" s="2" t="s">
        <v>216</v>
      </c>
      <c r="H1166" s="73">
        <f>SUM(H1167)</f>
        <v>250000</v>
      </c>
      <c r="I1166" s="74"/>
      <c r="J1166" s="75"/>
      <c r="K1166" s="15">
        <f>SUM(K1167)</f>
        <v>445000</v>
      </c>
      <c r="L1166" s="15"/>
    </row>
    <row r="1167" spans="1:13" ht="15" customHeight="1">
      <c r="A1167" s="70" t="s">
        <v>98</v>
      </c>
      <c r="B1167" s="71"/>
      <c r="C1167" s="72"/>
      <c r="D1167" s="3">
        <v>982</v>
      </c>
      <c r="E1167" s="2" t="s">
        <v>79</v>
      </c>
      <c r="F1167" s="2" t="s">
        <v>547</v>
      </c>
      <c r="G1167" s="2" t="s">
        <v>99</v>
      </c>
      <c r="H1167" s="73">
        <v>250000</v>
      </c>
      <c r="I1167" s="74"/>
      <c r="J1167" s="75"/>
      <c r="K1167" s="15">
        <v>445000</v>
      </c>
      <c r="L1167" s="15"/>
      <c r="M1167" s="20">
        <v>100000</v>
      </c>
    </row>
    <row r="1168" spans="1:12" ht="13.5" customHeight="1">
      <c r="A1168" s="80" t="s">
        <v>76</v>
      </c>
      <c r="B1168" s="80"/>
      <c r="C1168" s="81"/>
      <c r="D1168" s="3">
        <v>982</v>
      </c>
      <c r="E1168" s="2" t="s">
        <v>75</v>
      </c>
      <c r="F1168" s="2" t="s">
        <v>148</v>
      </c>
      <c r="G1168" s="2" t="s">
        <v>28</v>
      </c>
      <c r="H1168" s="73">
        <f>SUM(H1169+H1176)</f>
        <v>817650.4</v>
      </c>
      <c r="I1168" s="74"/>
      <c r="J1168" s="75"/>
      <c r="K1168" s="15">
        <f>SUM(K1169)</f>
        <v>530000</v>
      </c>
      <c r="L1168" s="15">
        <f>SUM(L1169)</f>
        <v>230000</v>
      </c>
    </row>
    <row r="1169" spans="1:12" ht="27.75" customHeight="1">
      <c r="A1169" s="80" t="s">
        <v>712</v>
      </c>
      <c r="B1169" s="80"/>
      <c r="C1169" s="81"/>
      <c r="D1169" s="3">
        <v>982</v>
      </c>
      <c r="E1169" s="2" t="s">
        <v>75</v>
      </c>
      <c r="F1169" s="2" t="s">
        <v>169</v>
      </c>
      <c r="G1169" s="2" t="s">
        <v>28</v>
      </c>
      <c r="H1169" s="73">
        <f>SUM(H1170+H1173)</f>
        <v>530000</v>
      </c>
      <c r="I1169" s="74"/>
      <c r="J1169" s="75"/>
      <c r="K1169" s="15">
        <f>SUM(K1170+K1173)</f>
        <v>530000</v>
      </c>
      <c r="L1169" s="15">
        <f>SUM(L1170+L1173)</f>
        <v>230000</v>
      </c>
    </row>
    <row r="1170" spans="1:12" ht="18.75" customHeight="1">
      <c r="A1170" s="71" t="s">
        <v>713</v>
      </c>
      <c r="B1170" s="71"/>
      <c r="C1170" s="72"/>
      <c r="D1170" s="3">
        <v>982</v>
      </c>
      <c r="E1170" s="2" t="s">
        <v>75</v>
      </c>
      <c r="F1170" s="2" t="s">
        <v>317</v>
      </c>
      <c r="G1170" s="2" t="s">
        <v>28</v>
      </c>
      <c r="H1170" s="73">
        <f>SUM(H1171)</f>
        <v>400000</v>
      </c>
      <c r="I1170" s="74"/>
      <c r="J1170" s="75"/>
      <c r="K1170" s="15">
        <f>SUM(K1171)</f>
        <v>400000</v>
      </c>
      <c r="L1170" s="15">
        <f>SUM(L1171)</f>
        <v>100000</v>
      </c>
    </row>
    <row r="1171" spans="1:12" ht="24" customHeight="1">
      <c r="A1171" s="71" t="s">
        <v>113</v>
      </c>
      <c r="B1171" s="71"/>
      <c r="C1171" s="72"/>
      <c r="D1171" s="3">
        <v>982</v>
      </c>
      <c r="E1171" s="2" t="s">
        <v>75</v>
      </c>
      <c r="F1171" s="2" t="s">
        <v>540</v>
      </c>
      <c r="G1171" s="2" t="s">
        <v>28</v>
      </c>
      <c r="H1171" s="73">
        <f>SUM(H1172)</f>
        <v>400000</v>
      </c>
      <c r="I1171" s="74"/>
      <c r="J1171" s="75"/>
      <c r="K1171" s="15">
        <f>SUM(K1172)</f>
        <v>400000</v>
      </c>
      <c r="L1171" s="15">
        <f>SUM(L1172)</f>
        <v>100000</v>
      </c>
    </row>
    <row r="1172" spans="1:12" ht="13.5" customHeight="1">
      <c r="A1172" s="70" t="s">
        <v>98</v>
      </c>
      <c r="B1172" s="71"/>
      <c r="C1172" s="72"/>
      <c r="D1172" s="3">
        <v>982</v>
      </c>
      <c r="E1172" s="2" t="s">
        <v>75</v>
      </c>
      <c r="F1172" s="2" t="s">
        <v>316</v>
      </c>
      <c r="G1172" s="2" t="s">
        <v>99</v>
      </c>
      <c r="H1172" s="73">
        <v>400000</v>
      </c>
      <c r="I1172" s="74"/>
      <c r="J1172" s="75"/>
      <c r="K1172" s="15">
        <v>400000</v>
      </c>
      <c r="L1172" s="15">
        <v>100000</v>
      </c>
    </row>
    <row r="1173" spans="1:12" ht="21" customHeight="1">
      <c r="A1173" s="71" t="s">
        <v>718</v>
      </c>
      <c r="B1173" s="71"/>
      <c r="C1173" s="72"/>
      <c r="D1173" s="3">
        <v>982</v>
      </c>
      <c r="E1173" s="2" t="s">
        <v>75</v>
      </c>
      <c r="F1173" s="2" t="s">
        <v>211</v>
      </c>
      <c r="G1173" s="2" t="s">
        <v>28</v>
      </c>
      <c r="H1173" s="73">
        <f>SUM(H1174)</f>
        <v>130000</v>
      </c>
      <c r="I1173" s="74"/>
      <c r="J1173" s="75"/>
      <c r="K1173" s="15">
        <f>SUM(K1174)</f>
        <v>130000</v>
      </c>
      <c r="L1173" s="15">
        <f>SUM(L1174)</f>
        <v>130000</v>
      </c>
    </row>
    <row r="1174" spans="1:12" ht="13.5" customHeight="1">
      <c r="A1174" s="71" t="s">
        <v>125</v>
      </c>
      <c r="B1174" s="71"/>
      <c r="C1174" s="72"/>
      <c r="D1174" s="3">
        <v>982</v>
      </c>
      <c r="E1174" s="2" t="s">
        <v>75</v>
      </c>
      <c r="F1174" s="2" t="s">
        <v>221</v>
      </c>
      <c r="G1174" s="2" t="s">
        <v>28</v>
      </c>
      <c r="H1174" s="73">
        <f>SUM(H1175)</f>
        <v>130000</v>
      </c>
      <c r="I1174" s="74"/>
      <c r="J1174" s="75"/>
      <c r="K1174" s="15">
        <f>SUM(K1175)</f>
        <v>130000</v>
      </c>
      <c r="L1174" s="15">
        <f>SUM(L1175)</f>
        <v>130000</v>
      </c>
    </row>
    <row r="1175" spans="1:12" ht="12" customHeight="1">
      <c r="A1175" s="70" t="s">
        <v>107</v>
      </c>
      <c r="B1175" s="71"/>
      <c r="C1175" s="72"/>
      <c r="D1175" s="3">
        <v>982</v>
      </c>
      <c r="E1175" s="2" t="s">
        <v>75</v>
      </c>
      <c r="F1175" s="2" t="s">
        <v>222</v>
      </c>
      <c r="G1175" s="2" t="s">
        <v>99</v>
      </c>
      <c r="H1175" s="73">
        <v>130000</v>
      </c>
      <c r="I1175" s="74"/>
      <c r="J1175" s="75"/>
      <c r="K1175" s="15">
        <v>130000</v>
      </c>
      <c r="L1175" s="15">
        <v>130000</v>
      </c>
    </row>
    <row r="1176" spans="1:12" ht="24" customHeight="1">
      <c r="A1176" s="79" t="s">
        <v>968</v>
      </c>
      <c r="B1176" s="80"/>
      <c r="C1176" s="81"/>
      <c r="D1176" s="3">
        <v>982</v>
      </c>
      <c r="E1176" s="2" t="s">
        <v>75</v>
      </c>
      <c r="F1176" s="2" t="s">
        <v>198</v>
      </c>
      <c r="G1176" s="2" t="s">
        <v>28</v>
      </c>
      <c r="H1176" s="73">
        <f>SUM(H1177)</f>
        <v>287650.4</v>
      </c>
      <c r="I1176" s="74"/>
      <c r="J1176" s="75"/>
      <c r="K1176" s="15"/>
      <c r="L1176" s="15"/>
    </row>
    <row r="1177" spans="1:12" ht="12" customHeight="1" hidden="1">
      <c r="A1177" s="79"/>
      <c r="B1177" s="80"/>
      <c r="C1177" s="81"/>
      <c r="D1177" s="3">
        <v>982</v>
      </c>
      <c r="E1177" s="2" t="s">
        <v>75</v>
      </c>
      <c r="F1177" s="2" t="s">
        <v>574</v>
      </c>
      <c r="G1177" s="2" t="s">
        <v>28</v>
      </c>
      <c r="H1177" s="73">
        <f>SUM(H1178+H1180)</f>
        <v>287650.4</v>
      </c>
      <c r="I1177" s="74"/>
      <c r="J1177" s="75"/>
      <c r="K1177" s="15"/>
      <c r="L1177" s="15"/>
    </row>
    <row r="1178" spans="1:13" ht="27.75" customHeight="1">
      <c r="A1178" s="70" t="s">
        <v>562</v>
      </c>
      <c r="B1178" s="71"/>
      <c r="C1178" s="72"/>
      <c r="D1178" s="3">
        <v>982</v>
      </c>
      <c r="E1178" s="2" t="s">
        <v>75</v>
      </c>
      <c r="F1178" s="2" t="s">
        <v>969</v>
      </c>
      <c r="G1178" s="2" t="s">
        <v>28</v>
      </c>
      <c r="H1178" s="73">
        <f>SUM(H1179)</f>
        <v>137650.4</v>
      </c>
      <c r="I1178" s="74"/>
      <c r="J1178" s="75"/>
      <c r="K1178" s="15"/>
      <c r="L1178" s="15"/>
      <c r="M1178" s="35"/>
    </row>
    <row r="1179" spans="1:14" ht="27" customHeight="1">
      <c r="A1179" s="70" t="s">
        <v>518</v>
      </c>
      <c r="B1179" s="71"/>
      <c r="C1179" s="72"/>
      <c r="D1179" s="3">
        <v>982</v>
      </c>
      <c r="E1179" s="2" t="s">
        <v>75</v>
      </c>
      <c r="F1179" s="2" t="s">
        <v>576</v>
      </c>
      <c r="G1179" s="2" t="s">
        <v>516</v>
      </c>
      <c r="H1179" s="73">
        <v>137650.4</v>
      </c>
      <c r="I1179" s="74"/>
      <c r="J1179" s="75"/>
      <c r="K1179" s="15"/>
      <c r="L1179" s="15"/>
      <c r="M1179" s="35"/>
      <c r="N1179" s="20"/>
    </row>
    <row r="1180" spans="1:13" ht="23.25" customHeight="1">
      <c r="A1180" s="70" t="s">
        <v>562</v>
      </c>
      <c r="B1180" s="71"/>
      <c r="C1180" s="72"/>
      <c r="D1180" s="3">
        <v>982</v>
      </c>
      <c r="E1180" s="2" t="s">
        <v>75</v>
      </c>
      <c r="F1180" s="2" t="s">
        <v>575</v>
      </c>
      <c r="G1180" s="2" t="s">
        <v>28</v>
      </c>
      <c r="H1180" s="73">
        <f>SUM(H1181)</f>
        <v>150000</v>
      </c>
      <c r="I1180" s="74"/>
      <c r="J1180" s="75"/>
      <c r="K1180" s="15"/>
      <c r="L1180" s="15"/>
      <c r="M1180" s="35"/>
    </row>
    <row r="1181" spans="1:14" ht="23.25" customHeight="1">
      <c r="A1181" s="70" t="s">
        <v>518</v>
      </c>
      <c r="B1181" s="71"/>
      <c r="C1181" s="72"/>
      <c r="D1181" s="3">
        <v>982</v>
      </c>
      <c r="E1181" s="2" t="s">
        <v>75</v>
      </c>
      <c r="F1181" s="2" t="s">
        <v>576</v>
      </c>
      <c r="G1181" s="2" t="s">
        <v>516</v>
      </c>
      <c r="H1181" s="73">
        <v>150000</v>
      </c>
      <c r="I1181" s="74"/>
      <c r="J1181" s="75"/>
      <c r="K1181" s="15"/>
      <c r="L1181" s="15"/>
      <c r="M1181" s="35"/>
      <c r="N1181" s="20"/>
    </row>
    <row r="1182" spans="1:13" ht="14.25" customHeight="1">
      <c r="A1182" s="87" t="s">
        <v>52</v>
      </c>
      <c r="B1182" s="87"/>
      <c r="C1182" s="88"/>
      <c r="D1182" s="3">
        <v>982</v>
      </c>
      <c r="E1182" s="2" t="s">
        <v>44</v>
      </c>
      <c r="F1182" s="2" t="s">
        <v>148</v>
      </c>
      <c r="G1182" s="2" t="s">
        <v>28</v>
      </c>
      <c r="H1182" s="73">
        <f>SUM(H1183)</f>
        <v>50000</v>
      </c>
      <c r="I1182" s="74"/>
      <c r="J1182" s="75"/>
      <c r="K1182" s="15">
        <f aca="true" t="shared" si="40" ref="K1182:L1186">SUM(K1183)</f>
        <v>50000</v>
      </c>
      <c r="L1182" s="15">
        <f t="shared" si="40"/>
        <v>50000</v>
      </c>
      <c r="M1182" s="20"/>
    </row>
    <row r="1183" spans="1:12" ht="14.25" customHeight="1">
      <c r="A1183" s="87" t="s">
        <v>65</v>
      </c>
      <c r="B1183" s="87"/>
      <c r="C1183" s="88"/>
      <c r="D1183" s="3">
        <v>982</v>
      </c>
      <c r="E1183" s="2" t="s">
        <v>64</v>
      </c>
      <c r="F1183" s="2" t="s">
        <v>148</v>
      </c>
      <c r="G1183" s="2" t="s">
        <v>28</v>
      </c>
      <c r="H1183" s="73">
        <f>SUM(H1184)</f>
        <v>50000</v>
      </c>
      <c r="I1183" s="74"/>
      <c r="J1183" s="75"/>
      <c r="K1183" s="15">
        <f t="shared" si="40"/>
        <v>50000</v>
      </c>
      <c r="L1183" s="15">
        <f t="shared" si="40"/>
        <v>50000</v>
      </c>
    </row>
    <row r="1184" spans="1:12" ht="24.75" customHeight="1">
      <c r="A1184" s="79" t="s">
        <v>767</v>
      </c>
      <c r="B1184" s="80"/>
      <c r="C1184" s="81"/>
      <c r="D1184" s="3">
        <v>982</v>
      </c>
      <c r="E1184" s="2" t="s">
        <v>64</v>
      </c>
      <c r="F1184" s="2" t="s">
        <v>209</v>
      </c>
      <c r="G1184" s="2" t="s">
        <v>28</v>
      </c>
      <c r="H1184" s="73">
        <f>SUM(H1185)</f>
        <v>50000</v>
      </c>
      <c r="I1184" s="74"/>
      <c r="J1184" s="75"/>
      <c r="K1184" s="15">
        <f t="shared" si="40"/>
        <v>50000</v>
      </c>
      <c r="L1184" s="15">
        <f t="shared" si="40"/>
        <v>50000</v>
      </c>
    </row>
    <row r="1185" spans="1:12" ht="14.25" customHeight="1">
      <c r="A1185" s="70" t="s">
        <v>398</v>
      </c>
      <c r="B1185" s="71"/>
      <c r="C1185" s="72"/>
      <c r="D1185" s="3">
        <v>982</v>
      </c>
      <c r="E1185" s="2" t="s">
        <v>64</v>
      </c>
      <c r="F1185" s="2" t="s">
        <v>399</v>
      </c>
      <c r="G1185" s="2" t="s">
        <v>28</v>
      </c>
      <c r="H1185" s="73">
        <f>SUM(H1186)</f>
        <v>50000</v>
      </c>
      <c r="I1185" s="74"/>
      <c r="J1185" s="75"/>
      <c r="K1185" s="15">
        <f t="shared" si="40"/>
        <v>50000</v>
      </c>
      <c r="L1185" s="15">
        <f t="shared" si="40"/>
        <v>50000</v>
      </c>
    </row>
    <row r="1186" spans="1:12" ht="25.5" customHeight="1">
      <c r="A1186" s="70" t="s">
        <v>217</v>
      </c>
      <c r="B1186" s="71"/>
      <c r="C1186" s="72"/>
      <c r="D1186" s="3">
        <v>982</v>
      </c>
      <c r="E1186" s="2" t="s">
        <v>64</v>
      </c>
      <c r="F1186" s="2" t="s">
        <v>400</v>
      </c>
      <c r="G1186" s="2" t="s">
        <v>216</v>
      </c>
      <c r="H1186" s="73">
        <f>SUM(H1187)</f>
        <v>50000</v>
      </c>
      <c r="I1186" s="74"/>
      <c r="J1186" s="75"/>
      <c r="K1186" s="15">
        <f t="shared" si="40"/>
        <v>50000</v>
      </c>
      <c r="L1186" s="15">
        <f t="shared" si="40"/>
        <v>50000</v>
      </c>
    </row>
    <row r="1187" spans="1:13" ht="14.25" customHeight="1">
      <c r="A1187" s="70" t="s">
        <v>107</v>
      </c>
      <c r="B1187" s="71"/>
      <c r="C1187" s="72"/>
      <c r="D1187" s="3">
        <v>982</v>
      </c>
      <c r="E1187" s="2" t="s">
        <v>64</v>
      </c>
      <c r="F1187" s="2" t="s">
        <v>400</v>
      </c>
      <c r="G1187" s="2" t="s">
        <v>99</v>
      </c>
      <c r="H1187" s="73">
        <v>50000</v>
      </c>
      <c r="I1187" s="74"/>
      <c r="J1187" s="75"/>
      <c r="K1187" s="15">
        <v>50000</v>
      </c>
      <c r="L1187" s="15">
        <v>50000</v>
      </c>
      <c r="M1187" s="20">
        <v>-13000</v>
      </c>
    </row>
    <row r="1188" spans="1:12" ht="45.75" customHeight="1">
      <c r="A1188" s="118" t="s">
        <v>923</v>
      </c>
      <c r="B1188" s="119"/>
      <c r="C1188" s="120"/>
      <c r="D1188" s="5">
        <v>985</v>
      </c>
      <c r="E1188" s="6" t="s">
        <v>25</v>
      </c>
      <c r="F1188" s="2" t="s">
        <v>148</v>
      </c>
      <c r="G1188" s="6" t="s">
        <v>28</v>
      </c>
      <c r="H1188" s="195">
        <f>SUM(H1189+H1244)</f>
        <v>43606733.67</v>
      </c>
      <c r="I1188" s="196"/>
      <c r="J1188" s="197"/>
      <c r="K1188" s="31">
        <f>SUM(K1189+K1244)</f>
        <v>30477000</v>
      </c>
      <c r="L1188" s="31">
        <f>SUM(L1189+L1244)</f>
        <v>30377000</v>
      </c>
    </row>
    <row r="1189" spans="1:12" ht="16.5" customHeight="1">
      <c r="A1189" s="86" t="s">
        <v>5</v>
      </c>
      <c r="B1189" s="87"/>
      <c r="C1189" s="88"/>
      <c r="D1189" s="3">
        <v>985</v>
      </c>
      <c r="E1189" s="2" t="s">
        <v>26</v>
      </c>
      <c r="F1189" s="2" t="s">
        <v>148</v>
      </c>
      <c r="G1189" s="2" t="s">
        <v>28</v>
      </c>
      <c r="H1189" s="102">
        <f>SUM(H1190)</f>
        <v>43506733.67</v>
      </c>
      <c r="I1189" s="103"/>
      <c r="J1189" s="104"/>
      <c r="K1189" s="15">
        <f>SUM(K1191+K1220+K1230+K1240)</f>
        <v>30377000</v>
      </c>
      <c r="L1189" s="15">
        <f>SUM(L1191+L1220+L1230+L1240)</f>
        <v>30277000</v>
      </c>
    </row>
    <row r="1190" spans="1:12" ht="16.5" customHeight="1">
      <c r="A1190" s="86" t="s">
        <v>11</v>
      </c>
      <c r="B1190" s="87"/>
      <c r="C1190" s="88"/>
      <c r="D1190" s="3">
        <v>985</v>
      </c>
      <c r="E1190" s="2" t="s">
        <v>61</v>
      </c>
      <c r="F1190" s="2" t="s">
        <v>148</v>
      </c>
      <c r="G1190" s="2" t="s">
        <v>28</v>
      </c>
      <c r="H1190" s="102">
        <f>SUM(H1191+H1220+H1230+H1240)</f>
        <v>43506733.67</v>
      </c>
      <c r="I1190" s="103"/>
      <c r="J1190" s="104"/>
      <c r="K1190" s="15">
        <f>SUM(K1191+K1220+K1230+K1240)</f>
        <v>30377000</v>
      </c>
      <c r="L1190" s="15">
        <f>SUM(L1191+L1220+L1230+L1240)</f>
        <v>30277000</v>
      </c>
    </row>
    <row r="1191" spans="1:12" ht="34.5" customHeight="1">
      <c r="A1191" s="79" t="s">
        <v>751</v>
      </c>
      <c r="B1191" s="80"/>
      <c r="C1191" s="81"/>
      <c r="D1191" s="3">
        <v>985</v>
      </c>
      <c r="E1191" s="2" t="s">
        <v>61</v>
      </c>
      <c r="F1191" s="2" t="s">
        <v>184</v>
      </c>
      <c r="G1191" s="2" t="s">
        <v>28</v>
      </c>
      <c r="H1191" s="73">
        <f>SUM(H1192+H1195+H1198+H1201+H1204)</f>
        <v>3250000</v>
      </c>
      <c r="I1191" s="74"/>
      <c r="J1191" s="75"/>
      <c r="K1191" s="15">
        <f>SUM(K1192+K1195+K1198+K1204)</f>
        <v>1200000</v>
      </c>
      <c r="L1191" s="15">
        <f>SUM(L1192+L1195+L1198+L1204)</f>
        <v>1200000</v>
      </c>
    </row>
    <row r="1192" spans="1:12" ht="13.5" customHeight="1">
      <c r="A1192" s="70" t="s">
        <v>121</v>
      </c>
      <c r="B1192" s="71"/>
      <c r="C1192" s="72"/>
      <c r="D1192" s="3">
        <v>985</v>
      </c>
      <c r="E1192" s="2" t="s">
        <v>61</v>
      </c>
      <c r="F1192" s="2" t="s">
        <v>293</v>
      </c>
      <c r="G1192" s="2" t="s">
        <v>28</v>
      </c>
      <c r="H1192" s="73">
        <f>SUM(H1193)</f>
        <v>100000</v>
      </c>
      <c r="I1192" s="74"/>
      <c r="J1192" s="75"/>
      <c r="K1192" s="15">
        <f>SUM(K1193)</f>
        <v>100000</v>
      </c>
      <c r="L1192" s="15">
        <f>SUM(L1193)</f>
        <v>100000</v>
      </c>
    </row>
    <row r="1193" spans="1:12" ht="12.75" customHeight="1">
      <c r="A1193" s="70" t="s">
        <v>248</v>
      </c>
      <c r="B1193" s="71"/>
      <c r="C1193" s="72"/>
      <c r="D1193" s="3">
        <v>985</v>
      </c>
      <c r="E1193" s="2" t="s">
        <v>61</v>
      </c>
      <c r="F1193" s="2" t="s">
        <v>293</v>
      </c>
      <c r="G1193" s="2" t="s">
        <v>93</v>
      </c>
      <c r="H1193" s="73">
        <f>SUM(H1194)</f>
        <v>100000</v>
      </c>
      <c r="I1193" s="74"/>
      <c r="J1193" s="75"/>
      <c r="K1193" s="15">
        <f>SUM(K1194)</f>
        <v>100000</v>
      </c>
      <c r="L1193" s="15">
        <f>SUM(L1194)</f>
        <v>100000</v>
      </c>
    </row>
    <row r="1194" spans="1:13" ht="12" customHeight="1">
      <c r="A1194" s="70" t="s">
        <v>92</v>
      </c>
      <c r="B1194" s="71"/>
      <c r="C1194" s="72"/>
      <c r="D1194" s="3">
        <v>985</v>
      </c>
      <c r="E1194" s="2" t="s">
        <v>61</v>
      </c>
      <c r="F1194" s="2" t="s">
        <v>293</v>
      </c>
      <c r="G1194" s="2" t="s">
        <v>94</v>
      </c>
      <c r="H1194" s="73">
        <v>100000</v>
      </c>
      <c r="I1194" s="74"/>
      <c r="J1194" s="75"/>
      <c r="K1194" s="15">
        <v>100000</v>
      </c>
      <c r="L1194" s="15">
        <v>100000</v>
      </c>
      <c r="M1194" s="20"/>
    </row>
    <row r="1195" spans="1:13" ht="12" customHeight="1">
      <c r="A1195" s="70" t="s">
        <v>752</v>
      </c>
      <c r="B1195" s="71"/>
      <c r="C1195" s="72"/>
      <c r="D1195" s="3">
        <v>985</v>
      </c>
      <c r="E1195" s="2" t="s">
        <v>61</v>
      </c>
      <c r="F1195" s="2" t="s">
        <v>754</v>
      </c>
      <c r="G1195" s="2" t="s">
        <v>28</v>
      </c>
      <c r="H1195" s="73">
        <f>SUM(H1196)</f>
        <v>230000</v>
      </c>
      <c r="I1195" s="74"/>
      <c r="J1195" s="75"/>
      <c r="K1195" s="15">
        <f>SUM(K1196)</f>
        <v>180000</v>
      </c>
      <c r="L1195" s="15">
        <f>SUM(L1196)</f>
        <v>180000</v>
      </c>
      <c r="M1195" s="20"/>
    </row>
    <row r="1196" spans="1:13" ht="12" customHeight="1">
      <c r="A1196" s="70" t="s">
        <v>248</v>
      </c>
      <c r="B1196" s="71"/>
      <c r="C1196" s="72"/>
      <c r="D1196" s="3">
        <v>985</v>
      </c>
      <c r="E1196" s="2" t="s">
        <v>61</v>
      </c>
      <c r="F1196" s="2" t="s">
        <v>754</v>
      </c>
      <c r="G1196" s="2" t="s">
        <v>93</v>
      </c>
      <c r="H1196" s="73">
        <f>SUM(H1197)</f>
        <v>230000</v>
      </c>
      <c r="I1196" s="74"/>
      <c r="J1196" s="75"/>
      <c r="K1196" s="15">
        <f>SUM(K1197)</f>
        <v>180000</v>
      </c>
      <c r="L1196" s="15">
        <f>SUM(L1197)</f>
        <v>180000</v>
      </c>
      <c r="M1196" s="20"/>
    </row>
    <row r="1197" spans="1:13" ht="15" customHeight="1">
      <c r="A1197" s="70" t="s">
        <v>92</v>
      </c>
      <c r="B1197" s="71"/>
      <c r="C1197" s="72"/>
      <c r="D1197" s="3">
        <v>985</v>
      </c>
      <c r="E1197" s="2" t="s">
        <v>61</v>
      </c>
      <c r="F1197" s="2" t="s">
        <v>754</v>
      </c>
      <c r="G1197" s="2" t="s">
        <v>94</v>
      </c>
      <c r="H1197" s="73">
        <v>230000</v>
      </c>
      <c r="I1197" s="74"/>
      <c r="J1197" s="75"/>
      <c r="K1197" s="15">
        <v>180000</v>
      </c>
      <c r="L1197" s="15">
        <v>180000</v>
      </c>
      <c r="M1197" s="20"/>
    </row>
    <row r="1198" spans="1:13" ht="18.75" customHeight="1">
      <c r="A1198" s="179" t="s">
        <v>753</v>
      </c>
      <c r="B1198" s="124"/>
      <c r="C1198" s="125"/>
      <c r="D1198" s="3">
        <v>985</v>
      </c>
      <c r="E1198" s="2" t="s">
        <v>61</v>
      </c>
      <c r="F1198" s="2" t="s">
        <v>755</v>
      </c>
      <c r="G1198" s="2" t="s">
        <v>28</v>
      </c>
      <c r="H1198" s="73">
        <f>SUM(H1199)</f>
        <v>20000</v>
      </c>
      <c r="I1198" s="74"/>
      <c r="J1198" s="75"/>
      <c r="K1198" s="15">
        <f>SUM(K1199)</f>
        <v>20000</v>
      </c>
      <c r="L1198" s="15">
        <f>SUM(L1199)</f>
        <v>20000</v>
      </c>
      <c r="M1198" s="20"/>
    </row>
    <row r="1199" spans="1:13" ht="11.25" customHeight="1">
      <c r="A1199" s="70" t="s">
        <v>248</v>
      </c>
      <c r="B1199" s="71"/>
      <c r="C1199" s="72"/>
      <c r="D1199" s="3">
        <v>985</v>
      </c>
      <c r="E1199" s="2" t="s">
        <v>61</v>
      </c>
      <c r="F1199" s="2" t="s">
        <v>755</v>
      </c>
      <c r="G1199" s="2" t="s">
        <v>93</v>
      </c>
      <c r="H1199" s="73">
        <f>SUM(H1200)</f>
        <v>20000</v>
      </c>
      <c r="I1199" s="74"/>
      <c r="J1199" s="75"/>
      <c r="K1199" s="15">
        <f>SUM(K1200)</f>
        <v>20000</v>
      </c>
      <c r="L1199" s="15">
        <f>SUM(L1200)</f>
        <v>20000</v>
      </c>
      <c r="M1199" s="20"/>
    </row>
    <row r="1200" spans="1:13" ht="15" customHeight="1">
      <c r="A1200" s="70" t="s">
        <v>92</v>
      </c>
      <c r="B1200" s="71"/>
      <c r="C1200" s="72"/>
      <c r="D1200" s="3">
        <v>985</v>
      </c>
      <c r="E1200" s="2" t="s">
        <v>61</v>
      </c>
      <c r="F1200" s="2" t="s">
        <v>755</v>
      </c>
      <c r="G1200" s="2" t="s">
        <v>94</v>
      </c>
      <c r="H1200" s="73">
        <v>20000</v>
      </c>
      <c r="I1200" s="74"/>
      <c r="J1200" s="75"/>
      <c r="K1200" s="15">
        <v>20000</v>
      </c>
      <c r="L1200" s="15">
        <v>20000</v>
      </c>
      <c r="M1200" s="20"/>
    </row>
    <row r="1201" spans="1:13" ht="15" customHeight="1">
      <c r="A1201" s="70" t="s">
        <v>1000</v>
      </c>
      <c r="B1201" s="71"/>
      <c r="C1201" s="72"/>
      <c r="D1201" s="3">
        <v>985</v>
      </c>
      <c r="E1201" s="2" t="s">
        <v>61</v>
      </c>
      <c r="F1201" s="2" t="s">
        <v>1001</v>
      </c>
      <c r="G1201" s="2" t="s">
        <v>28</v>
      </c>
      <c r="H1201" s="73">
        <f>SUM(H1202)</f>
        <v>600000</v>
      </c>
      <c r="I1201" s="74"/>
      <c r="J1201" s="75"/>
      <c r="K1201" s="15"/>
      <c r="L1201" s="15"/>
      <c r="M1201" s="20"/>
    </row>
    <row r="1202" spans="1:13" ht="15" customHeight="1">
      <c r="A1202" s="70" t="s">
        <v>248</v>
      </c>
      <c r="B1202" s="71"/>
      <c r="C1202" s="72"/>
      <c r="D1202" s="3">
        <v>985</v>
      </c>
      <c r="E1202" s="2" t="s">
        <v>61</v>
      </c>
      <c r="F1202" s="2" t="s">
        <v>1002</v>
      </c>
      <c r="G1202" s="2" t="s">
        <v>93</v>
      </c>
      <c r="H1202" s="73">
        <f>SUM(H1203)</f>
        <v>600000</v>
      </c>
      <c r="I1202" s="74"/>
      <c r="J1202" s="75"/>
      <c r="K1202" s="15"/>
      <c r="L1202" s="15"/>
      <c r="M1202" s="20"/>
    </row>
    <row r="1203" spans="1:14" ht="15" customHeight="1">
      <c r="A1203" s="70" t="s">
        <v>92</v>
      </c>
      <c r="B1203" s="71"/>
      <c r="C1203" s="72"/>
      <c r="D1203" s="3">
        <v>985</v>
      </c>
      <c r="E1203" s="2" t="s">
        <v>61</v>
      </c>
      <c r="F1203" s="2" t="s">
        <v>1002</v>
      </c>
      <c r="G1203" s="2" t="s">
        <v>94</v>
      </c>
      <c r="H1203" s="73">
        <v>600000</v>
      </c>
      <c r="I1203" s="74"/>
      <c r="J1203" s="75"/>
      <c r="K1203" s="15"/>
      <c r="L1203" s="15"/>
      <c r="M1203" s="20"/>
      <c r="N1203" s="20"/>
    </row>
    <row r="1204" spans="1:12" ht="15.75" customHeight="1">
      <c r="A1204" s="70" t="s">
        <v>756</v>
      </c>
      <c r="B1204" s="71"/>
      <c r="C1204" s="72"/>
      <c r="D1204" s="3">
        <v>985</v>
      </c>
      <c r="E1204" s="2" t="s">
        <v>61</v>
      </c>
      <c r="F1204" s="2" t="s">
        <v>289</v>
      </c>
      <c r="G1204" s="2" t="s">
        <v>28</v>
      </c>
      <c r="H1204" s="102">
        <f>SUM(H1205+H1208+H1211+H1214+H1217)</f>
        <v>2300000</v>
      </c>
      <c r="I1204" s="103"/>
      <c r="J1204" s="104"/>
      <c r="K1204" s="15">
        <f>SUM(K1205+K1208+K1211+K1214+K1217)</f>
        <v>900000</v>
      </c>
      <c r="L1204" s="15">
        <f>SUM(L1205+L1208+L1211+L1214+L1217)</f>
        <v>900000</v>
      </c>
    </row>
    <row r="1205" spans="1:12" ht="15.75" customHeight="1">
      <c r="A1205" s="179" t="s">
        <v>757</v>
      </c>
      <c r="B1205" s="124"/>
      <c r="C1205" s="125"/>
      <c r="D1205" s="3">
        <v>985</v>
      </c>
      <c r="E1205" s="2" t="s">
        <v>61</v>
      </c>
      <c r="F1205" s="2" t="s">
        <v>761</v>
      </c>
      <c r="G1205" s="2" t="s">
        <v>28</v>
      </c>
      <c r="H1205" s="102">
        <f>SUM(H1206)</f>
        <v>200000</v>
      </c>
      <c r="I1205" s="103"/>
      <c r="J1205" s="104"/>
      <c r="K1205" s="15">
        <f>SUM(K1206)</f>
        <v>0</v>
      </c>
      <c r="L1205" s="15">
        <f>SUM(L1206)</f>
        <v>0</v>
      </c>
    </row>
    <row r="1206" spans="1:12" ht="15.75" customHeight="1">
      <c r="A1206" s="70" t="s">
        <v>248</v>
      </c>
      <c r="B1206" s="71"/>
      <c r="C1206" s="72"/>
      <c r="D1206" s="3">
        <v>985</v>
      </c>
      <c r="E1206" s="2" t="s">
        <v>61</v>
      </c>
      <c r="F1206" s="2" t="s">
        <v>761</v>
      </c>
      <c r="G1206" s="2" t="s">
        <v>93</v>
      </c>
      <c r="H1206" s="102">
        <f>SUM(H1207)</f>
        <v>200000</v>
      </c>
      <c r="I1206" s="103"/>
      <c r="J1206" s="104"/>
      <c r="K1206" s="15">
        <f>SUM(K1207)</f>
        <v>0</v>
      </c>
      <c r="L1206" s="15">
        <f>SUM(L1207)</f>
        <v>0</v>
      </c>
    </row>
    <row r="1207" spans="1:12" ht="15.75" customHeight="1">
      <c r="A1207" s="70" t="s">
        <v>92</v>
      </c>
      <c r="B1207" s="71"/>
      <c r="C1207" s="72"/>
      <c r="D1207" s="3">
        <v>985</v>
      </c>
      <c r="E1207" s="2" t="s">
        <v>61</v>
      </c>
      <c r="F1207" s="2" t="s">
        <v>761</v>
      </c>
      <c r="G1207" s="2" t="s">
        <v>94</v>
      </c>
      <c r="H1207" s="102">
        <v>200000</v>
      </c>
      <c r="I1207" s="103"/>
      <c r="J1207" s="104"/>
      <c r="K1207" s="15">
        <v>0</v>
      </c>
      <c r="L1207" s="15">
        <v>0</v>
      </c>
    </row>
    <row r="1208" spans="1:12" ht="15.75" customHeight="1">
      <c r="A1208" s="70" t="s">
        <v>758</v>
      </c>
      <c r="B1208" s="71"/>
      <c r="C1208" s="72"/>
      <c r="D1208" s="3">
        <v>985</v>
      </c>
      <c r="E1208" s="2" t="s">
        <v>61</v>
      </c>
      <c r="F1208" s="2" t="s">
        <v>762</v>
      </c>
      <c r="G1208" s="2" t="s">
        <v>28</v>
      </c>
      <c r="H1208" s="102">
        <f>SUM(H1209)</f>
        <v>300000</v>
      </c>
      <c r="I1208" s="103"/>
      <c r="J1208" s="104"/>
      <c r="K1208" s="15">
        <f>SUM(K1209)</f>
        <v>300000</v>
      </c>
      <c r="L1208" s="15">
        <f>SUM(L1209)</f>
        <v>300000</v>
      </c>
    </row>
    <row r="1209" spans="1:12" ht="15.75" customHeight="1">
      <c r="A1209" s="70" t="s">
        <v>248</v>
      </c>
      <c r="B1209" s="71"/>
      <c r="C1209" s="72"/>
      <c r="D1209" s="3">
        <v>985</v>
      </c>
      <c r="E1209" s="2" t="s">
        <v>61</v>
      </c>
      <c r="F1209" s="2" t="s">
        <v>762</v>
      </c>
      <c r="G1209" s="2" t="s">
        <v>93</v>
      </c>
      <c r="H1209" s="102">
        <f>SUM(H1210)</f>
        <v>300000</v>
      </c>
      <c r="I1209" s="103"/>
      <c r="J1209" s="104"/>
      <c r="K1209" s="15">
        <f>SUM(K1210)</f>
        <v>300000</v>
      </c>
      <c r="L1209" s="15">
        <f>SUM(L1210)</f>
        <v>300000</v>
      </c>
    </row>
    <row r="1210" spans="1:12" ht="15.75" customHeight="1">
      <c r="A1210" s="70" t="s">
        <v>92</v>
      </c>
      <c r="B1210" s="71"/>
      <c r="C1210" s="72"/>
      <c r="D1210" s="3">
        <v>985</v>
      </c>
      <c r="E1210" s="2" t="s">
        <v>61</v>
      </c>
      <c r="F1210" s="2" t="s">
        <v>762</v>
      </c>
      <c r="G1210" s="2" t="s">
        <v>94</v>
      </c>
      <c r="H1210" s="102">
        <v>300000</v>
      </c>
      <c r="I1210" s="103"/>
      <c r="J1210" s="104"/>
      <c r="K1210" s="15">
        <v>300000</v>
      </c>
      <c r="L1210" s="15">
        <v>300000</v>
      </c>
    </row>
    <row r="1211" spans="1:12" ht="15.75" customHeight="1">
      <c r="A1211" s="70" t="s">
        <v>500</v>
      </c>
      <c r="B1211" s="71"/>
      <c r="C1211" s="72"/>
      <c r="D1211" s="3">
        <v>985</v>
      </c>
      <c r="E1211" s="2" t="s">
        <v>61</v>
      </c>
      <c r="F1211" s="2" t="s">
        <v>763</v>
      </c>
      <c r="G1211" s="2" t="s">
        <v>28</v>
      </c>
      <c r="H1211" s="102">
        <f>SUM(H1212)</f>
        <v>1400000</v>
      </c>
      <c r="I1211" s="103"/>
      <c r="J1211" s="104"/>
      <c r="K1211" s="15">
        <f>SUM(K1212)</f>
        <v>200000</v>
      </c>
      <c r="L1211" s="15">
        <f>SUM(L1212)</f>
        <v>200000</v>
      </c>
    </row>
    <row r="1212" spans="1:14" ht="15.75" customHeight="1">
      <c r="A1212" s="70" t="s">
        <v>248</v>
      </c>
      <c r="B1212" s="71"/>
      <c r="C1212" s="72"/>
      <c r="D1212" s="3">
        <v>985</v>
      </c>
      <c r="E1212" s="2" t="s">
        <v>61</v>
      </c>
      <c r="F1212" s="2" t="s">
        <v>763</v>
      </c>
      <c r="G1212" s="2" t="s">
        <v>93</v>
      </c>
      <c r="H1212" s="102">
        <f>SUM(H1213)</f>
        <v>1400000</v>
      </c>
      <c r="I1212" s="103"/>
      <c r="J1212" s="104"/>
      <c r="K1212" s="15">
        <f>SUM(K1213)</f>
        <v>200000</v>
      </c>
      <c r="L1212" s="15">
        <f>SUM(L1213)</f>
        <v>200000</v>
      </c>
      <c r="N1212" s="20"/>
    </row>
    <row r="1213" spans="1:12" ht="15.75" customHeight="1">
      <c r="A1213" s="70" t="s">
        <v>92</v>
      </c>
      <c r="B1213" s="71"/>
      <c r="C1213" s="72"/>
      <c r="D1213" s="3">
        <v>985</v>
      </c>
      <c r="E1213" s="2" t="s">
        <v>61</v>
      </c>
      <c r="F1213" s="2" t="s">
        <v>763</v>
      </c>
      <c r="G1213" s="2" t="s">
        <v>94</v>
      </c>
      <c r="H1213" s="102">
        <v>1400000</v>
      </c>
      <c r="I1213" s="103"/>
      <c r="J1213" s="104"/>
      <c r="K1213" s="15">
        <v>200000</v>
      </c>
      <c r="L1213" s="15">
        <v>200000</v>
      </c>
    </row>
    <row r="1214" spans="1:12" ht="15.75" customHeight="1">
      <c r="A1214" s="179" t="s">
        <v>759</v>
      </c>
      <c r="B1214" s="124"/>
      <c r="C1214" s="125"/>
      <c r="D1214" s="3">
        <v>985</v>
      </c>
      <c r="E1214" s="2" t="s">
        <v>61</v>
      </c>
      <c r="F1214" s="2" t="s">
        <v>764</v>
      </c>
      <c r="G1214" s="2" t="s">
        <v>28</v>
      </c>
      <c r="H1214" s="102">
        <f>SUM(H1215)</f>
        <v>200000</v>
      </c>
      <c r="I1214" s="103"/>
      <c r="J1214" s="104"/>
      <c r="K1214" s="15">
        <f>SUM(K1215)</f>
        <v>200000</v>
      </c>
      <c r="L1214" s="15">
        <f>SUM(L1215)</f>
        <v>200000</v>
      </c>
    </row>
    <row r="1215" spans="1:12" ht="15.75" customHeight="1">
      <c r="A1215" s="70" t="s">
        <v>248</v>
      </c>
      <c r="B1215" s="71"/>
      <c r="C1215" s="72"/>
      <c r="D1215" s="3">
        <v>985</v>
      </c>
      <c r="E1215" s="2" t="s">
        <v>61</v>
      </c>
      <c r="F1215" s="2" t="s">
        <v>764</v>
      </c>
      <c r="G1215" s="2" t="s">
        <v>93</v>
      </c>
      <c r="H1215" s="102">
        <f>SUM(H1216)</f>
        <v>200000</v>
      </c>
      <c r="I1215" s="103"/>
      <c r="J1215" s="104"/>
      <c r="K1215" s="15">
        <f>SUM(K1216)</f>
        <v>200000</v>
      </c>
      <c r="L1215" s="15">
        <f>SUM(L1216)</f>
        <v>200000</v>
      </c>
    </row>
    <row r="1216" spans="1:12" ht="15.75" customHeight="1">
      <c r="A1216" s="70" t="s">
        <v>92</v>
      </c>
      <c r="B1216" s="71"/>
      <c r="C1216" s="72"/>
      <c r="D1216" s="3">
        <v>985</v>
      </c>
      <c r="E1216" s="2" t="s">
        <v>61</v>
      </c>
      <c r="F1216" s="2" t="s">
        <v>764</v>
      </c>
      <c r="G1216" s="2" t="s">
        <v>94</v>
      </c>
      <c r="H1216" s="102">
        <v>200000</v>
      </c>
      <c r="I1216" s="103"/>
      <c r="J1216" s="104"/>
      <c r="K1216" s="15">
        <v>200000</v>
      </c>
      <c r="L1216" s="15">
        <v>200000</v>
      </c>
    </row>
    <row r="1217" spans="1:12" ht="15.75" customHeight="1">
      <c r="A1217" s="70" t="s">
        <v>760</v>
      </c>
      <c r="B1217" s="71"/>
      <c r="C1217" s="72"/>
      <c r="D1217" s="3">
        <v>985</v>
      </c>
      <c r="E1217" s="2" t="s">
        <v>61</v>
      </c>
      <c r="F1217" s="2" t="s">
        <v>765</v>
      </c>
      <c r="G1217" s="2" t="s">
        <v>28</v>
      </c>
      <c r="H1217" s="102">
        <f>SUM(H1218)</f>
        <v>200000</v>
      </c>
      <c r="I1217" s="103"/>
      <c r="J1217" s="104"/>
      <c r="K1217" s="15">
        <f>SUM(K1218)</f>
        <v>200000</v>
      </c>
      <c r="L1217" s="15">
        <f>SUM(L1218)</f>
        <v>200000</v>
      </c>
    </row>
    <row r="1218" spans="1:13" ht="12.75" customHeight="1">
      <c r="A1218" s="70" t="s">
        <v>248</v>
      </c>
      <c r="B1218" s="71"/>
      <c r="C1218" s="72"/>
      <c r="D1218" s="3">
        <v>985</v>
      </c>
      <c r="E1218" s="2" t="s">
        <v>61</v>
      </c>
      <c r="F1218" s="2" t="s">
        <v>765</v>
      </c>
      <c r="G1218" s="2" t="s">
        <v>93</v>
      </c>
      <c r="H1218" s="102">
        <f>SUM(H1219)</f>
        <v>200000</v>
      </c>
      <c r="I1218" s="103"/>
      <c r="J1218" s="104"/>
      <c r="K1218" s="15">
        <f>SUM(K1219)</f>
        <v>200000</v>
      </c>
      <c r="L1218" s="15">
        <f>SUM(L1219)</f>
        <v>200000</v>
      </c>
      <c r="M1218" s="20">
        <v>-15520</v>
      </c>
    </row>
    <row r="1219" spans="1:12" ht="26.25" customHeight="1">
      <c r="A1219" s="70" t="s">
        <v>92</v>
      </c>
      <c r="B1219" s="71"/>
      <c r="C1219" s="72"/>
      <c r="D1219" s="3">
        <v>985</v>
      </c>
      <c r="E1219" s="2" t="s">
        <v>61</v>
      </c>
      <c r="F1219" s="2" t="s">
        <v>765</v>
      </c>
      <c r="G1219" s="2" t="s">
        <v>94</v>
      </c>
      <c r="H1219" s="102">
        <v>200000</v>
      </c>
      <c r="I1219" s="103"/>
      <c r="J1219" s="104"/>
      <c r="K1219" s="15">
        <v>200000</v>
      </c>
      <c r="L1219" s="15">
        <v>200000</v>
      </c>
    </row>
    <row r="1220" spans="1:12" ht="26.25" customHeight="1">
      <c r="A1220" s="79" t="s">
        <v>794</v>
      </c>
      <c r="B1220" s="80"/>
      <c r="C1220" s="81"/>
      <c r="D1220" s="3">
        <v>985</v>
      </c>
      <c r="E1220" s="2" t="s">
        <v>61</v>
      </c>
      <c r="F1220" s="2" t="s">
        <v>294</v>
      </c>
      <c r="G1220" s="2" t="s">
        <v>28</v>
      </c>
      <c r="H1220" s="73">
        <f>SUM(H1221+H1224+H1227)</f>
        <v>4050000</v>
      </c>
      <c r="I1220" s="74"/>
      <c r="J1220" s="75"/>
      <c r="K1220" s="15">
        <f>SUM(K1221+K1224+K1227)</f>
        <v>1000000</v>
      </c>
      <c r="L1220" s="15">
        <f>SUM(L1221+L1227)</f>
        <v>900000</v>
      </c>
    </row>
    <row r="1221" spans="1:12" ht="20.25" customHeight="1">
      <c r="A1221" s="70" t="s">
        <v>795</v>
      </c>
      <c r="B1221" s="71"/>
      <c r="C1221" s="72"/>
      <c r="D1221" s="3">
        <v>985</v>
      </c>
      <c r="E1221" s="2" t="s">
        <v>61</v>
      </c>
      <c r="F1221" s="2" t="s">
        <v>797</v>
      </c>
      <c r="G1221" s="2" t="s">
        <v>28</v>
      </c>
      <c r="H1221" s="73">
        <f>SUM(H1222)</f>
        <v>1500000</v>
      </c>
      <c r="I1221" s="74"/>
      <c r="J1221" s="75"/>
      <c r="K1221" s="15">
        <f>SUM(K1222)</f>
        <v>700000</v>
      </c>
      <c r="L1221" s="15">
        <f>SUM(L1222)</f>
        <v>700000</v>
      </c>
    </row>
    <row r="1222" spans="1:12" ht="15" customHeight="1">
      <c r="A1222" s="70" t="s">
        <v>100</v>
      </c>
      <c r="B1222" s="71"/>
      <c r="C1222" s="72"/>
      <c r="D1222" s="3">
        <v>985</v>
      </c>
      <c r="E1222" s="2" t="s">
        <v>61</v>
      </c>
      <c r="F1222" s="2" t="s">
        <v>796</v>
      </c>
      <c r="G1222" s="2" t="s">
        <v>93</v>
      </c>
      <c r="H1222" s="73">
        <f>SUM(H1223)</f>
        <v>1500000</v>
      </c>
      <c r="I1222" s="74"/>
      <c r="J1222" s="75"/>
      <c r="K1222" s="15">
        <f>SUM(K1223)</f>
        <v>700000</v>
      </c>
      <c r="L1222" s="15">
        <f>SUM(L1223)</f>
        <v>700000</v>
      </c>
    </row>
    <row r="1223" spans="1:13" ht="14.25" customHeight="1">
      <c r="A1223" s="70" t="s">
        <v>92</v>
      </c>
      <c r="B1223" s="71"/>
      <c r="C1223" s="72"/>
      <c r="D1223" s="3">
        <v>985</v>
      </c>
      <c r="E1223" s="2" t="s">
        <v>61</v>
      </c>
      <c r="F1223" s="2" t="s">
        <v>796</v>
      </c>
      <c r="G1223" s="2" t="s">
        <v>94</v>
      </c>
      <c r="H1223" s="73">
        <v>1500000</v>
      </c>
      <c r="I1223" s="74"/>
      <c r="J1223" s="75"/>
      <c r="K1223" s="15">
        <v>700000</v>
      </c>
      <c r="L1223" s="15">
        <v>700000</v>
      </c>
      <c r="M1223" s="20"/>
    </row>
    <row r="1224" spans="1:12" ht="15" customHeight="1">
      <c r="A1224" s="70" t="s">
        <v>327</v>
      </c>
      <c r="B1224" s="71"/>
      <c r="C1224" s="72"/>
      <c r="D1224" s="3">
        <v>985</v>
      </c>
      <c r="E1224" s="2" t="s">
        <v>61</v>
      </c>
      <c r="F1224" s="2" t="s">
        <v>329</v>
      </c>
      <c r="G1224" s="2" t="s">
        <v>28</v>
      </c>
      <c r="H1224" s="73">
        <f>SUM(H1225)</f>
        <v>0</v>
      </c>
      <c r="I1224" s="74"/>
      <c r="J1224" s="75"/>
      <c r="K1224" s="18">
        <f>SUM(K1225)</f>
        <v>100000</v>
      </c>
      <c r="L1224" s="17"/>
    </row>
    <row r="1225" spans="1:12" ht="17.25" customHeight="1">
      <c r="A1225" s="70" t="s">
        <v>248</v>
      </c>
      <c r="B1225" s="71"/>
      <c r="C1225" s="72"/>
      <c r="D1225" s="3">
        <v>985</v>
      </c>
      <c r="E1225" s="2" t="s">
        <v>61</v>
      </c>
      <c r="F1225" s="2" t="s">
        <v>329</v>
      </c>
      <c r="G1225" s="2" t="s">
        <v>93</v>
      </c>
      <c r="H1225" s="73">
        <f>SUM(H1226)</f>
        <v>0</v>
      </c>
      <c r="I1225" s="74"/>
      <c r="J1225" s="75"/>
      <c r="K1225" s="15">
        <f>SUM(K1226)</f>
        <v>100000</v>
      </c>
      <c r="L1225" s="15">
        <f>SUM(L1226)</f>
        <v>0</v>
      </c>
    </row>
    <row r="1226" spans="1:13" ht="17.25" customHeight="1">
      <c r="A1226" s="70" t="s">
        <v>92</v>
      </c>
      <c r="B1226" s="71"/>
      <c r="C1226" s="72"/>
      <c r="D1226" s="3">
        <v>985</v>
      </c>
      <c r="E1226" s="2" t="s">
        <v>61</v>
      </c>
      <c r="F1226" s="2" t="s">
        <v>329</v>
      </c>
      <c r="G1226" s="2" t="s">
        <v>94</v>
      </c>
      <c r="H1226" s="73">
        <v>0</v>
      </c>
      <c r="I1226" s="74"/>
      <c r="J1226" s="75"/>
      <c r="K1226" s="15">
        <v>100000</v>
      </c>
      <c r="L1226" s="17">
        <v>0</v>
      </c>
      <c r="M1226" s="20"/>
    </row>
    <row r="1227" spans="1:12" ht="15" customHeight="1">
      <c r="A1227" s="70" t="s">
        <v>328</v>
      </c>
      <c r="B1227" s="71"/>
      <c r="C1227" s="72"/>
      <c r="D1227" s="3">
        <v>985</v>
      </c>
      <c r="E1227" s="2" t="s">
        <v>61</v>
      </c>
      <c r="F1227" s="2" t="s">
        <v>568</v>
      </c>
      <c r="G1227" s="2" t="s">
        <v>28</v>
      </c>
      <c r="H1227" s="73">
        <f>SUM(H1228)</f>
        <v>2550000</v>
      </c>
      <c r="I1227" s="74"/>
      <c r="J1227" s="75"/>
      <c r="K1227" s="18">
        <f>SUM(K1228)</f>
        <v>200000</v>
      </c>
      <c r="L1227" s="15">
        <f>SUM(L1228)</f>
        <v>200000</v>
      </c>
    </row>
    <row r="1228" spans="1:12" ht="18" customHeight="1">
      <c r="A1228" s="70" t="s">
        <v>248</v>
      </c>
      <c r="B1228" s="71"/>
      <c r="C1228" s="72"/>
      <c r="D1228" s="3">
        <v>985</v>
      </c>
      <c r="E1228" s="2" t="s">
        <v>61</v>
      </c>
      <c r="F1228" s="2" t="s">
        <v>330</v>
      </c>
      <c r="G1228" s="2" t="s">
        <v>93</v>
      </c>
      <c r="H1228" s="73">
        <f>SUM(H1229)</f>
        <v>2550000</v>
      </c>
      <c r="I1228" s="74"/>
      <c r="J1228" s="75"/>
      <c r="K1228" s="15">
        <f>SUM(K1229)</f>
        <v>200000</v>
      </c>
      <c r="L1228" s="15">
        <f>SUM(L1229)</f>
        <v>200000</v>
      </c>
    </row>
    <row r="1229" spans="1:14" ht="18" customHeight="1">
      <c r="A1229" s="70" t="s">
        <v>92</v>
      </c>
      <c r="B1229" s="71"/>
      <c r="C1229" s="72"/>
      <c r="D1229" s="3">
        <v>985</v>
      </c>
      <c r="E1229" s="2" t="s">
        <v>61</v>
      </c>
      <c r="F1229" s="2" t="s">
        <v>330</v>
      </c>
      <c r="G1229" s="2" t="s">
        <v>94</v>
      </c>
      <c r="H1229" s="73">
        <v>2550000</v>
      </c>
      <c r="I1229" s="74"/>
      <c r="J1229" s="75"/>
      <c r="K1229" s="15">
        <v>200000</v>
      </c>
      <c r="L1229" s="15">
        <v>200000</v>
      </c>
      <c r="M1229" s="20"/>
      <c r="N1229" s="20">
        <v>1850000</v>
      </c>
    </row>
    <row r="1230" spans="1:13" ht="24" customHeight="1">
      <c r="A1230" s="79" t="s">
        <v>601</v>
      </c>
      <c r="B1230" s="80"/>
      <c r="C1230" s="81"/>
      <c r="D1230" s="3">
        <v>985</v>
      </c>
      <c r="E1230" s="2" t="s">
        <v>61</v>
      </c>
      <c r="F1230" s="2" t="s">
        <v>202</v>
      </c>
      <c r="G1230" s="2" t="s">
        <v>28</v>
      </c>
      <c r="H1230" s="73">
        <f>SUM(H1231)</f>
        <v>36191733.67</v>
      </c>
      <c r="I1230" s="74"/>
      <c r="J1230" s="75"/>
      <c r="K1230" s="18">
        <f>SUM(K1231)</f>
        <v>28162000</v>
      </c>
      <c r="L1230" s="18">
        <f>SUM(L1231)</f>
        <v>28162000</v>
      </c>
      <c r="M1230" s="20"/>
    </row>
    <row r="1231" spans="1:13" ht="22.5" customHeight="1">
      <c r="A1231" s="70" t="s">
        <v>110</v>
      </c>
      <c r="B1231" s="71"/>
      <c r="C1231" s="72"/>
      <c r="D1231" s="3">
        <v>985</v>
      </c>
      <c r="E1231" s="2" t="s">
        <v>61</v>
      </c>
      <c r="F1231" s="2" t="s">
        <v>825</v>
      </c>
      <c r="G1231" s="2" t="s">
        <v>28</v>
      </c>
      <c r="H1231" s="73">
        <f>SUM(H1232,H1234,H1236,H1238,H1239)</f>
        <v>36191733.67</v>
      </c>
      <c r="I1231" s="74"/>
      <c r="J1231" s="75"/>
      <c r="K1231" s="15">
        <f>SUM(K1232+K1234+K1239)</f>
        <v>28162000</v>
      </c>
      <c r="L1231" s="15">
        <f>SUM(L1232+L1234+L1239)</f>
        <v>28162000</v>
      </c>
      <c r="M1231" s="20"/>
    </row>
    <row r="1232" spans="1:13" ht="36" customHeight="1">
      <c r="A1232" s="70" t="s">
        <v>84</v>
      </c>
      <c r="B1232" s="71"/>
      <c r="C1232" s="72"/>
      <c r="D1232" s="3">
        <v>985</v>
      </c>
      <c r="E1232" s="2" t="s">
        <v>61</v>
      </c>
      <c r="F1232" s="2" t="s">
        <v>826</v>
      </c>
      <c r="G1232" s="2" t="s">
        <v>86</v>
      </c>
      <c r="H1232" s="73">
        <f>SUM(H1233)</f>
        <v>16317000</v>
      </c>
      <c r="I1232" s="74"/>
      <c r="J1232" s="75"/>
      <c r="K1232" s="15">
        <f>SUM(K1233)</f>
        <v>17055000</v>
      </c>
      <c r="L1232" s="15">
        <f>SUM(L1233)</f>
        <v>17055000</v>
      </c>
      <c r="M1232" s="20"/>
    </row>
    <row r="1233" spans="1:13" ht="19.5" customHeight="1">
      <c r="A1233" s="70" t="s">
        <v>118</v>
      </c>
      <c r="B1233" s="71"/>
      <c r="C1233" s="72"/>
      <c r="D1233" s="3">
        <v>985</v>
      </c>
      <c r="E1233" s="2" t="s">
        <v>61</v>
      </c>
      <c r="F1233" s="2" t="s">
        <v>826</v>
      </c>
      <c r="G1233" s="2" t="s">
        <v>117</v>
      </c>
      <c r="H1233" s="73">
        <v>16317000</v>
      </c>
      <c r="I1233" s="74"/>
      <c r="J1233" s="75"/>
      <c r="K1233" s="15">
        <v>17055000</v>
      </c>
      <c r="L1233" s="15">
        <v>17055000</v>
      </c>
      <c r="M1233" s="20"/>
    </row>
    <row r="1234" spans="1:13" ht="15" customHeight="1">
      <c r="A1234" s="70" t="s">
        <v>100</v>
      </c>
      <c r="B1234" s="71"/>
      <c r="C1234" s="72"/>
      <c r="D1234" s="3">
        <v>985</v>
      </c>
      <c r="E1234" s="2" t="s">
        <v>61</v>
      </c>
      <c r="F1234" s="2" t="s">
        <v>826</v>
      </c>
      <c r="G1234" s="2" t="s">
        <v>93</v>
      </c>
      <c r="H1234" s="73">
        <f>SUM(H1235)</f>
        <v>19364733.67</v>
      </c>
      <c r="I1234" s="74"/>
      <c r="J1234" s="75"/>
      <c r="K1234" s="15">
        <f>SUM(K1235)</f>
        <v>10720000</v>
      </c>
      <c r="L1234" s="15">
        <f>SUM(L1235)</f>
        <v>10720000</v>
      </c>
      <c r="M1234" s="20"/>
    </row>
    <row r="1235" spans="1:13" ht="15" customHeight="1">
      <c r="A1235" s="70" t="s">
        <v>92</v>
      </c>
      <c r="B1235" s="71"/>
      <c r="C1235" s="72"/>
      <c r="D1235" s="3">
        <v>985</v>
      </c>
      <c r="E1235" s="2" t="s">
        <v>61</v>
      </c>
      <c r="F1235" s="2" t="s">
        <v>826</v>
      </c>
      <c r="G1235" s="2" t="s">
        <v>94</v>
      </c>
      <c r="H1235" s="73">
        <v>19364733.67</v>
      </c>
      <c r="I1235" s="74"/>
      <c r="J1235" s="75"/>
      <c r="K1235" s="15">
        <v>10720000</v>
      </c>
      <c r="L1235" s="15">
        <v>10720000</v>
      </c>
      <c r="M1235" s="20"/>
    </row>
    <row r="1236" spans="1:13" ht="22.5" customHeight="1" hidden="1">
      <c r="A1236" s="71" t="s">
        <v>95</v>
      </c>
      <c r="B1236" s="71"/>
      <c r="C1236" s="72"/>
      <c r="D1236" s="3">
        <v>985</v>
      </c>
      <c r="E1236" s="2" t="s">
        <v>61</v>
      </c>
      <c r="F1236" s="2" t="s">
        <v>826</v>
      </c>
      <c r="G1236" s="2" t="s">
        <v>96</v>
      </c>
      <c r="H1236" s="73">
        <f>SUM(H1237)</f>
        <v>0</v>
      </c>
      <c r="I1236" s="74"/>
      <c r="J1236" s="75"/>
      <c r="K1236" s="15"/>
      <c r="L1236" s="15"/>
      <c r="M1236" s="20"/>
    </row>
    <row r="1237" spans="1:13" ht="22.5" customHeight="1" hidden="1">
      <c r="A1237" s="71" t="s">
        <v>258</v>
      </c>
      <c r="B1237" s="71"/>
      <c r="C1237" s="72"/>
      <c r="D1237" s="3">
        <v>985</v>
      </c>
      <c r="E1237" s="2" t="s">
        <v>61</v>
      </c>
      <c r="F1237" s="2" t="s">
        <v>826</v>
      </c>
      <c r="G1237" s="2" t="s">
        <v>140</v>
      </c>
      <c r="H1237" s="73">
        <v>0</v>
      </c>
      <c r="I1237" s="74"/>
      <c r="J1237" s="75"/>
      <c r="K1237" s="15"/>
      <c r="L1237" s="15"/>
      <c r="M1237" s="20"/>
    </row>
    <row r="1238" spans="1:13" ht="22.5" customHeight="1" hidden="1">
      <c r="A1238" s="71" t="s">
        <v>139</v>
      </c>
      <c r="B1238" s="71"/>
      <c r="C1238" s="72"/>
      <c r="D1238" s="3">
        <v>985</v>
      </c>
      <c r="E1238" s="2" t="s">
        <v>61</v>
      </c>
      <c r="F1238" s="2" t="s">
        <v>826</v>
      </c>
      <c r="G1238" s="2" t="s">
        <v>138</v>
      </c>
      <c r="H1238" s="73">
        <v>0</v>
      </c>
      <c r="I1238" s="74"/>
      <c r="J1238" s="75"/>
      <c r="K1238" s="15"/>
      <c r="L1238" s="15"/>
      <c r="M1238" s="20"/>
    </row>
    <row r="1239" spans="1:13" ht="15" customHeight="1">
      <c r="A1239" s="71" t="s">
        <v>119</v>
      </c>
      <c r="B1239" s="71"/>
      <c r="C1239" s="72"/>
      <c r="D1239" s="3">
        <v>985</v>
      </c>
      <c r="E1239" s="2" t="s">
        <v>61</v>
      </c>
      <c r="F1239" s="2" t="s">
        <v>826</v>
      </c>
      <c r="G1239" s="2" t="s">
        <v>104</v>
      </c>
      <c r="H1239" s="73">
        <v>510000</v>
      </c>
      <c r="I1239" s="74"/>
      <c r="J1239" s="75"/>
      <c r="K1239" s="15">
        <v>387000</v>
      </c>
      <c r="L1239" s="15">
        <v>387000</v>
      </c>
      <c r="M1239" s="20"/>
    </row>
    <row r="1240" spans="1:13" ht="24" customHeight="1">
      <c r="A1240" s="79" t="s">
        <v>844</v>
      </c>
      <c r="B1240" s="80"/>
      <c r="C1240" s="81"/>
      <c r="D1240" s="3">
        <v>985</v>
      </c>
      <c r="E1240" s="2" t="s">
        <v>61</v>
      </c>
      <c r="F1240" s="2" t="s">
        <v>266</v>
      </c>
      <c r="G1240" s="2" t="s">
        <v>28</v>
      </c>
      <c r="H1240" s="73">
        <f>SUM(H1241)</f>
        <v>15000</v>
      </c>
      <c r="I1240" s="74"/>
      <c r="J1240" s="75"/>
      <c r="K1240" s="15">
        <f aca="true" t="shared" si="41" ref="K1240:L1242">SUM(K1241)</f>
        <v>15000</v>
      </c>
      <c r="L1240" s="15">
        <f t="shared" si="41"/>
        <v>15000</v>
      </c>
      <c r="M1240" s="20"/>
    </row>
    <row r="1241" spans="1:13" ht="35.25" customHeight="1">
      <c r="A1241" s="70" t="s">
        <v>468</v>
      </c>
      <c r="B1241" s="71"/>
      <c r="C1241" s="72"/>
      <c r="D1241" s="3">
        <v>985</v>
      </c>
      <c r="E1241" s="2" t="s">
        <v>61</v>
      </c>
      <c r="F1241" s="2" t="s">
        <v>859</v>
      </c>
      <c r="G1241" s="2" t="s">
        <v>28</v>
      </c>
      <c r="H1241" s="73">
        <f>SUM(H1242)</f>
        <v>15000</v>
      </c>
      <c r="I1241" s="74"/>
      <c r="J1241" s="75"/>
      <c r="K1241" s="15">
        <f t="shared" si="41"/>
        <v>15000</v>
      </c>
      <c r="L1241" s="15">
        <f t="shared" si="41"/>
        <v>15000</v>
      </c>
      <c r="M1241" s="20"/>
    </row>
    <row r="1242" spans="1:13" ht="15" customHeight="1">
      <c r="A1242" s="70" t="s">
        <v>248</v>
      </c>
      <c r="B1242" s="71"/>
      <c r="C1242" s="72"/>
      <c r="D1242" s="3">
        <v>985</v>
      </c>
      <c r="E1242" s="2" t="s">
        <v>61</v>
      </c>
      <c r="F1242" s="2" t="s">
        <v>860</v>
      </c>
      <c r="G1242" s="2" t="s">
        <v>93</v>
      </c>
      <c r="H1242" s="73">
        <f>SUM(H1243)</f>
        <v>15000</v>
      </c>
      <c r="I1242" s="74"/>
      <c r="J1242" s="75"/>
      <c r="K1242" s="15">
        <f t="shared" si="41"/>
        <v>15000</v>
      </c>
      <c r="L1242" s="15">
        <f t="shared" si="41"/>
        <v>15000</v>
      </c>
      <c r="M1242" s="20"/>
    </row>
    <row r="1243" spans="1:13" ht="15" customHeight="1">
      <c r="A1243" s="70" t="s">
        <v>92</v>
      </c>
      <c r="B1243" s="71"/>
      <c r="C1243" s="72"/>
      <c r="D1243" s="3">
        <v>985</v>
      </c>
      <c r="E1243" s="2" t="s">
        <v>61</v>
      </c>
      <c r="F1243" s="2" t="s">
        <v>860</v>
      </c>
      <c r="G1243" s="2" t="s">
        <v>94</v>
      </c>
      <c r="H1243" s="73">
        <v>15000</v>
      </c>
      <c r="I1243" s="74"/>
      <c r="J1243" s="75"/>
      <c r="K1243" s="15">
        <v>15000</v>
      </c>
      <c r="L1243" s="15">
        <v>15000</v>
      </c>
      <c r="M1243" s="20"/>
    </row>
    <row r="1244" spans="1:12" ht="18" customHeight="1">
      <c r="A1244" s="70" t="s">
        <v>82</v>
      </c>
      <c r="B1244" s="71"/>
      <c r="C1244" s="72"/>
      <c r="D1244" s="3">
        <v>985</v>
      </c>
      <c r="E1244" s="2" t="s">
        <v>75</v>
      </c>
      <c r="F1244" s="2" t="s">
        <v>152</v>
      </c>
      <c r="G1244" s="2" t="s">
        <v>28</v>
      </c>
      <c r="H1244" s="73">
        <f>SUM(H1245)</f>
        <v>100000</v>
      </c>
      <c r="I1244" s="74"/>
      <c r="J1244" s="75"/>
      <c r="K1244" s="15">
        <f aca="true" t="shared" si="42" ref="K1244:L1247">SUM(K1245)</f>
        <v>100000</v>
      </c>
      <c r="L1244" s="15">
        <f t="shared" si="42"/>
        <v>100000</v>
      </c>
    </row>
    <row r="1245" spans="1:12" ht="14.25" customHeight="1">
      <c r="A1245" s="70" t="s">
        <v>83</v>
      </c>
      <c r="B1245" s="71"/>
      <c r="C1245" s="72"/>
      <c r="D1245" s="3">
        <v>985</v>
      </c>
      <c r="E1245" s="2" t="s">
        <v>75</v>
      </c>
      <c r="F1245" s="2" t="s">
        <v>153</v>
      </c>
      <c r="G1245" s="2" t="s">
        <v>28</v>
      </c>
      <c r="H1245" s="73">
        <f>SUM(H1246)</f>
        <v>100000</v>
      </c>
      <c r="I1245" s="74"/>
      <c r="J1245" s="75"/>
      <c r="K1245" s="15">
        <f t="shared" si="42"/>
        <v>100000</v>
      </c>
      <c r="L1245" s="15">
        <f t="shared" si="42"/>
        <v>100000</v>
      </c>
    </row>
    <row r="1246" spans="1:12" ht="24" customHeight="1">
      <c r="A1246" s="71" t="s">
        <v>334</v>
      </c>
      <c r="B1246" s="71"/>
      <c r="C1246" s="72"/>
      <c r="D1246" s="3">
        <v>985</v>
      </c>
      <c r="E1246" s="2" t="s">
        <v>75</v>
      </c>
      <c r="F1246" s="2" t="s">
        <v>335</v>
      </c>
      <c r="G1246" s="2" t="s">
        <v>28</v>
      </c>
      <c r="H1246" s="73">
        <f>SUM(H1247)</f>
        <v>100000</v>
      </c>
      <c r="I1246" s="74"/>
      <c r="J1246" s="75"/>
      <c r="K1246" s="15">
        <f t="shared" si="42"/>
        <v>100000</v>
      </c>
      <c r="L1246" s="15">
        <f t="shared" si="42"/>
        <v>100000</v>
      </c>
    </row>
    <row r="1247" spans="1:12" ht="21" customHeight="1">
      <c r="A1247" s="70" t="s">
        <v>248</v>
      </c>
      <c r="B1247" s="71"/>
      <c r="C1247" s="72"/>
      <c r="D1247" s="3">
        <v>985</v>
      </c>
      <c r="E1247" s="2" t="s">
        <v>75</v>
      </c>
      <c r="F1247" s="2" t="s">
        <v>335</v>
      </c>
      <c r="G1247" s="2" t="s">
        <v>93</v>
      </c>
      <c r="H1247" s="73">
        <f>SUM(H1248)</f>
        <v>100000</v>
      </c>
      <c r="I1247" s="74"/>
      <c r="J1247" s="75"/>
      <c r="K1247" s="15">
        <f t="shared" si="42"/>
        <v>100000</v>
      </c>
      <c r="L1247" s="15">
        <f t="shared" si="42"/>
        <v>100000</v>
      </c>
    </row>
    <row r="1248" spans="1:12" ht="21.75" customHeight="1">
      <c r="A1248" s="70" t="s">
        <v>92</v>
      </c>
      <c r="B1248" s="71"/>
      <c r="C1248" s="72"/>
      <c r="D1248" s="3">
        <v>985</v>
      </c>
      <c r="E1248" s="2" t="s">
        <v>75</v>
      </c>
      <c r="F1248" s="2" t="s">
        <v>335</v>
      </c>
      <c r="G1248" s="2" t="s">
        <v>94</v>
      </c>
      <c r="H1248" s="73">
        <v>100000</v>
      </c>
      <c r="I1248" s="74"/>
      <c r="J1248" s="75"/>
      <c r="K1248" s="15">
        <v>100000</v>
      </c>
      <c r="L1248" s="15">
        <v>100000</v>
      </c>
    </row>
    <row r="1249" spans="1:15" ht="12.75" customHeight="1">
      <c r="A1249" s="137" t="s">
        <v>8</v>
      </c>
      <c r="B1249" s="138"/>
      <c r="C1249" s="139"/>
      <c r="D1249" s="4"/>
      <c r="E1249" s="4"/>
      <c r="F1249" s="4"/>
      <c r="G1249" s="4"/>
      <c r="H1249" s="82">
        <f>SUM(H15+H56+H747+H761+H777+H791+H805+H817+H1013+H1188)</f>
        <v>1047245374.95</v>
      </c>
      <c r="I1249" s="83"/>
      <c r="J1249" s="84"/>
      <c r="K1249" s="19">
        <f>SUM(K15+K56+K747+K761+K777+K791+K817+K1013+K1188)</f>
        <v>876560375.92</v>
      </c>
      <c r="L1249" s="19">
        <f>SUM(L15+L56+L747+L761+L777+L791+L817+L1013+L1188)</f>
        <v>896578267.34</v>
      </c>
      <c r="M1249" s="20">
        <f>SUM(M17:M1248)</f>
        <v>-23649555.83</v>
      </c>
      <c r="N1249" s="20">
        <f>SUM(N17:N1248)</f>
        <v>8883845</v>
      </c>
      <c r="O1249" s="20">
        <f>SUM(O17:O1248)</f>
        <v>0</v>
      </c>
    </row>
    <row r="1250" spans="1:15" ht="12.75" customHeight="1">
      <c r="A1250" s="24"/>
      <c r="B1250" s="24"/>
      <c r="C1250" s="24"/>
      <c r="D1250" s="25"/>
      <c r="E1250" s="25"/>
      <c r="F1250" s="25"/>
      <c r="G1250" s="25"/>
      <c r="H1250" s="42"/>
      <c r="I1250" s="42"/>
      <c r="J1250" s="42"/>
      <c r="K1250" s="26"/>
      <c r="L1250" s="26"/>
      <c r="M1250" s="20"/>
      <c r="N1250" s="20"/>
      <c r="O1250" s="20"/>
    </row>
    <row r="1251" spans="1:15" ht="12.75" customHeight="1">
      <c r="A1251" s="24"/>
      <c r="B1251" s="24"/>
      <c r="C1251" s="24"/>
      <c r="D1251" s="25"/>
      <c r="E1251" s="25"/>
      <c r="F1251" s="25"/>
      <c r="G1251" s="25"/>
      <c r="H1251" s="105">
        <v>939848555</v>
      </c>
      <c r="I1251" s="105"/>
      <c r="J1251" s="105"/>
      <c r="K1251" s="26">
        <v>876560375.92</v>
      </c>
      <c r="L1251" s="26">
        <v>896578267.34</v>
      </c>
      <c r="M1251" s="20"/>
      <c r="N1251" s="20"/>
      <c r="O1251" s="20"/>
    </row>
    <row r="1252" spans="1:15" ht="12.75" customHeight="1">
      <c r="A1252" s="24"/>
      <c r="B1252" s="24"/>
      <c r="C1252" s="24"/>
      <c r="D1252" s="25"/>
      <c r="E1252" s="25"/>
      <c r="F1252" s="25"/>
      <c r="G1252" s="25"/>
      <c r="H1252" s="105"/>
      <c r="I1252" s="105"/>
      <c r="J1252" s="105"/>
      <c r="K1252" s="26"/>
      <c r="L1252" s="26"/>
      <c r="M1252" s="20"/>
      <c r="N1252" s="20"/>
      <c r="O1252" s="20"/>
    </row>
    <row r="1253" spans="1:15" ht="12.75" customHeight="1">
      <c r="A1253" s="24"/>
      <c r="B1253" s="24"/>
      <c r="C1253" s="24"/>
      <c r="D1253" s="25"/>
      <c r="E1253" s="25"/>
      <c r="F1253" s="25" t="s">
        <v>677</v>
      </c>
      <c r="G1253" s="25"/>
      <c r="H1253" s="105">
        <f>SUM(H1251-H1249)</f>
        <v>-107396819.95000005</v>
      </c>
      <c r="I1253" s="105"/>
      <c r="J1253" s="105"/>
      <c r="K1253" s="26">
        <f>SUM(K1251-K1249)</f>
        <v>0</v>
      </c>
      <c r="L1253" s="26">
        <f>SUM(L1251-L1249)</f>
        <v>0</v>
      </c>
      <c r="M1253" s="20"/>
      <c r="N1253" s="20"/>
      <c r="O1253" s="20"/>
    </row>
    <row r="1254" spans="1:15" ht="12.75" customHeight="1">
      <c r="A1254" s="24"/>
      <c r="B1254" s="24"/>
      <c r="C1254" s="24"/>
      <c r="D1254" s="25"/>
      <c r="E1254" s="25"/>
      <c r="F1254" s="25"/>
      <c r="G1254" s="25"/>
      <c r="H1254" s="42"/>
      <c r="I1254" s="42"/>
      <c r="J1254" s="42"/>
      <c r="K1254" s="26"/>
      <c r="L1254" s="26"/>
      <c r="M1254" s="20"/>
      <c r="N1254" s="20"/>
      <c r="O1254" s="20"/>
    </row>
    <row r="1255" spans="1:15" ht="12.75" customHeight="1">
      <c r="A1255" s="24"/>
      <c r="B1255" s="24"/>
      <c r="C1255" s="24"/>
      <c r="D1255" s="25"/>
      <c r="E1255" s="25"/>
      <c r="F1255" s="25" t="s">
        <v>539</v>
      </c>
      <c r="G1255" s="25"/>
      <c r="H1255" s="105"/>
      <c r="I1255" s="105"/>
      <c r="J1255" s="105"/>
      <c r="K1255" s="26"/>
      <c r="L1255" s="26"/>
      <c r="M1255" s="20"/>
      <c r="N1255" s="20"/>
      <c r="O1255" s="20"/>
    </row>
    <row r="1256" spans="1:15" ht="12.75" customHeight="1">
      <c r="A1256" s="24"/>
      <c r="B1256" s="24"/>
      <c r="C1256" s="24"/>
      <c r="D1256" s="25"/>
      <c r="E1256" s="25"/>
      <c r="F1256" s="25"/>
      <c r="G1256" s="25"/>
      <c r="H1256" s="105"/>
      <c r="I1256" s="105"/>
      <c r="J1256" s="105"/>
      <c r="K1256" s="26"/>
      <c r="L1256" s="26"/>
      <c r="M1256" s="20"/>
      <c r="N1256" s="20"/>
      <c r="O1256" s="20"/>
    </row>
    <row r="1257" spans="8:12" ht="12.75">
      <c r="H1257" s="9"/>
      <c r="I1257" s="9"/>
      <c r="J1257" s="9"/>
      <c r="K1257" s="9"/>
      <c r="L1257" s="9"/>
    </row>
    <row r="1258" spans="8:12" ht="12.75">
      <c r="H1258" s="180"/>
      <c r="I1258" s="180"/>
      <c r="J1258" s="180"/>
      <c r="K1258" s="32"/>
      <c r="L1258" s="32"/>
    </row>
    <row r="1259" spans="8:12" ht="12.75">
      <c r="H1259" s="181"/>
      <c r="I1259" s="182"/>
      <c r="J1259" s="182"/>
      <c r="K1259" s="33"/>
      <c r="L1259" s="33"/>
    </row>
  </sheetData>
  <sheetProtection/>
  <mergeCells count="2475">
    <mergeCell ref="A876:C876"/>
    <mergeCell ref="H876:J876"/>
    <mergeCell ref="A386:C386"/>
    <mergeCell ref="A387:C387"/>
    <mergeCell ref="A550:C550"/>
    <mergeCell ref="H531:J531"/>
    <mergeCell ref="H534:J534"/>
    <mergeCell ref="A557:C557"/>
    <mergeCell ref="I551:J551"/>
    <mergeCell ref="I552:J552"/>
    <mergeCell ref="A291:C291"/>
    <mergeCell ref="A292:C292"/>
    <mergeCell ref="H283:J283"/>
    <mergeCell ref="H546:J546"/>
    <mergeCell ref="A547:C547"/>
    <mergeCell ref="H494:J494"/>
    <mergeCell ref="A543:C543"/>
    <mergeCell ref="A533:C533"/>
    <mergeCell ref="H286:J286"/>
    <mergeCell ref="H291:J291"/>
    <mergeCell ref="H284:J284"/>
    <mergeCell ref="H285:J285"/>
    <mergeCell ref="H196:J196"/>
    <mergeCell ref="H221:J221"/>
    <mergeCell ref="A283:C283"/>
    <mergeCell ref="H253:J253"/>
    <mergeCell ref="A226:C226"/>
    <mergeCell ref="H197:J197"/>
    <mergeCell ref="A234:C234"/>
    <mergeCell ref="A290:C290"/>
    <mergeCell ref="A286:C286"/>
    <mergeCell ref="A287:C287"/>
    <mergeCell ref="H1190:J1190"/>
    <mergeCell ref="H189:J189"/>
    <mergeCell ref="H190:J190"/>
    <mergeCell ref="H191:J191"/>
    <mergeCell ref="H192:J192"/>
    <mergeCell ref="H193:J193"/>
    <mergeCell ref="H194:J194"/>
    <mergeCell ref="H292:J292"/>
    <mergeCell ref="H195:J195"/>
    <mergeCell ref="H549:J549"/>
    <mergeCell ref="H325:J325"/>
    <mergeCell ref="H988:J988"/>
    <mergeCell ref="H989:J989"/>
    <mergeCell ref="H964:J964"/>
    <mergeCell ref="H965:J965"/>
    <mergeCell ref="H966:J966"/>
    <mergeCell ref="H287:J287"/>
    <mergeCell ref="H975:J975"/>
    <mergeCell ref="H976:J976"/>
    <mergeCell ref="H977:J977"/>
    <mergeCell ref="H980:J980"/>
    <mergeCell ref="H1008:J1008"/>
    <mergeCell ref="I1003:J1003"/>
    <mergeCell ref="I992:J992"/>
    <mergeCell ref="H984:J984"/>
    <mergeCell ref="H982:J982"/>
    <mergeCell ref="I993:J993"/>
    <mergeCell ref="H1213:J1213"/>
    <mergeCell ref="H1214:J1214"/>
    <mergeCell ref="H1198:J1198"/>
    <mergeCell ref="H1199:J1199"/>
    <mergeCell ref="H1216:J1216"/>
    <mergeCell ref="H1205:J1205"/>
    <mergeCell ref="H1206:J1206"/>
    <mergeCell ref="H1207:J1207"/>
    <mergeCell ref="H1215:J1215"/>
    <mergeCell ref="H1212:J1212"/>
    <mergeCell ref="A1210:C1210"/>
    <mergeCell ref="H1196:J1196"/>
    <mergeCell ref="H1197:J1197"/>
    <mergeCell ref="H1200:J1200"/>
    <mergeCell ref="A1197:C1197"/>
    <mergeCell ref="A1203:C1203"/>
    <mergeCell ref="H1202:J1202"/>
    <mergeCell ref="H1203:J1203"/>
    <mergeCell ref="H1209:J1209"/>
    <mergeCell ref="H1158:J1158"/>
    <mergeCell ref="H1162:J1162"/>
    <mergeCell ref="H1161:J1161"/>
    <mergeCell ref="H1059:J1059"/>
    <mergeCell ref="A1208:C1208"/>
    <mergeCell ref="A1209:C1209"/>
    <mergeCell ref="H998:J998"/>
    <mergeCell ref="H999:J999"/>
    <mergeCell ref="A1114:C1114"/>
    <mergeCell ref="A1106:C1106"/>
    <mergeCell ref="H1192:J1192"/>
    <mergeCell ref="H990:J990"/>
    <mergeCell ref="H991:J991"/>
    <mergeCell ref="I996:J996"/>
    <mergeCell ref="I997:J997"/>
    <mergeCell ref="H1172:J1172"/>
    <mergeCell ref="A546:C546"/>
    <mergeCell ref="H543:J543"/>
    <mergeCell ref="H544:J544"/>
    <mergeCell ref="H1194:J1194"/>
    <mergeCell ref="H1188:J1188"/>
    <mergeCell ref="H1169:J1169"/>
    <mergeCell ref="A1091:C1091"/>
    <mergeCell ref="H1159:J1159"/>
    <mergeCell ref="I994:J994"/>
    <mergeCell ref="I995:J995"/>
    <mergeCell ref="H1195:J1195"/>
    <mergeCell ref="H753:J753"/>
    <mergeCell ref="A756:C756"/>
    <mergeCell ref="H527:J527"/>
    <mergeCell ref="H537:J537"/>
    <mergeCell ref="H538:J538"/>
    <mergeCell ref="A548:C548"/>
    <mergeCell ref="A549:C549"/>
    <mergeCell ref="A551:C551"/>
    <mergeCell ref="A552:C552"/>
    <mergeCell ref="H535:J535"/>
    <mergeCell ref="H545:J545"/>
    <mergeCell ref="H540:J540"/>
    <mergeCell ref="H542:J542"/>
    <mergeCell ref="H541:J541"/>
    <mergeCell ref="I550:J550"/>
    <mergeCell ref="H539:J539"/>
    <mergeCell ref="A534:C534"/>
    <mergeCell ref="A535:C535"/>
    <mergeCell ref="A536:C536"/>
    <mergeCell ref="A537:C537"/>
    <mergeCell ref="A538:C538"/>
    <mergeCell ref="A541:C541"/>
    <mergeCell ref="A539:C539"/>
    <mergeCell ref="A540:C540"/>
    <mergeCell ref="A544:C544"/>
    <mergeCell ref="A545:C545"/>
    <mergeCell ref="H523:J523"/>
    <mergeCell ref="A527:C527"/>
    <mergeCell ref="A528:C528"/>
    <mergeCell ref="A529:C529"/>
    <mergeCell ref="A530:C530"/>
    <mergeCell ref="A531:C531"/>
    <mergeCell ref="A525:C525"/>
    <mergeCell ref="A526:C526"/>
    <mergeCell ref="I524:J524"/>
    <mergeCell ref="I525:J525"/>
    <mergeCell ref="I526:J526"/>
    <mergeCell ref="A532:C532"/>
    <mergeCell ref="H511:J511"/>
    <mergeCell ref="H512:J512"/>
    <mergeCell ref="H513:J513"/>
    <mergeCell ref="H514:J514"/>
    <mergeCell ref="A521:C521"/>
    <mergeCell ref="A522:C522"/>
    <mergeCell ref="H521:J521"/>
    <mergeCell ref="H522:J522"/>
    <mergeCell ref="I515:J515"/>
    <mergeCell ref="I516:J516"/>
    <mergeCell ref="I517:J517"/>
    <mergeCell ref="I518:J518"/>
    <mergeCell ref="I519:J519"/>
    <mergeCell ref="I520:J520"/>
    <mergeCell ref="A517:C517"/>
    <mergeCell ref="A518:C518"/>
    <mergeCell ref="A519:C519"/>
    <mergeCell ref="A520:C520"/>
    <mergeCell ref="A523:C523"/>
    <mergeCell ref="A524:C524"/>
    <mergeCell ref="H498:J498"/>
    <mergeCell ref="H499:J499"/>
    <mergeCell ref="A509:C509"/>
    <mergeCell ref="A510:C510"/>
    <mergeCell ref="I507:J507"/>
    <mergeCell ref="I508:J508"/>
    <mergeCell ref="I500:J500"/>
    <mergeCell ref="I501:J501"/>
    <mergeCell ref="I502:J502"/>
    <mergeCell ref="A516:C516"/>
    <mergeCell ref="A511:C511"/>
    <mergeCell ref="A512:C512"/>
    <mergeCell ref="A513:C513"/>
    <mergeCell ref="A504:C504"/>
    <mergeCell ref="A505:C505"/>
    <mergeCell ref="A506:C506"/>
    <mergeCell ref="A507:C507"/>
    <mergeCell ref="H495:J495"/>
    <mergeCell ref="H496:J496"/>
    <mergeCell ref="I503:J503"/>
    <mergeCell ref="I504:J504"/>
    <mergeCell ref="I505:J505"/>
    <mergeCell ref="A498:C498"/>
    <mergeCell ref="A499:C499"/>
    <mergeCell ref="A500:C500"/>
    <mergeCell ref="A501:C501"/>
    <mergeCell ref="H497:J497"/>
    <mergeCell ref="A489:C489"/>
    <mergeCell ref="A490:C490"/>
    <mergeCell ref="I492:J492"/>
    <mergeCell ref="A497:C497"/>
    <mergeCell ref="A492:C492"/>
    <mergeCell ref="A493:C493"/>
    <mergeCell ref="A494:C494"/>
    <mergeCell ref="A495:C495"/>
    <mergeCell ref="A496:C496"/>
    <mergeCell ref="I493:J493"/>
    <mergeCell ref="I490:J490"/>
    <mergeCell ref="A488:C488"/>
    <mergeCell ref="I491:J491"/>
    <mergeCell ref="H484:J484"/>
    <mergeCell ref="A484:C484"/>
    <mergeCell ref="A485:C485"/>
    <mergeCell ref="A486:C486"/>
    <mergeCell ref="A487:C487"/>
    <mergeCell ref="A491:C491"/>
    <mergeCell ref="I485:J485"/>
    <mergeCell ref="H482:J482"/>
    <mergeCell ref="H483:J483"/>
    <mergeCell ref="I486:J486"/>
    <mergeCell ref="I487:J487"/>
    <mergeCell ref="I488:J488"/>
    <mergeCell ref="I489:J489"/>
    <mergeCell ref="A476:C476"/>
    <mergeCell ref="I477:J477"/>
    <mergeCell ref="I478:J478"/>
    <mergeCell ref="I479:J479"/>
    <mergeCell ref="I480:J480"/>
    <mergeCell ref="I481:J481"/>
    <mergeCell ref="A477:C477"/>
    <mergeCell ref="A478:C478"/>
    <mergeCell ref="A479:C479"/>
    <mergeCell ref="A469:C469"/>
    <mergeCell ref="A396:C396"/>
    <mergeCell ref="A480:C480"/>
    <mergeCell ref="A481:C481"/>
    <mergeCell ref="A482:C482"/>
    <mergeCell ref="A403:C403"/>
    <mergeCell ref="A458:C458"/>
    <mergeCell ref="A409:C409"/>
    <mergeCell ref="A465:C465"/>
    <mergeCell ref="A467:C467"/>
    <mergeCell ref="A317:C317"/>
    <mergeCell ref="A331:C331"/>
    <mergeCell ref="A343:C343"/>
    <mergeCell ref="A374:C374"/>
    <mergeCell ref="A364:C364"/>
    <mergeCell ref="A345:C345"/>
    <mergeCell ref="A361:C361"/>
    <mergeCell ref="A370:C370"/>
    <mergeCell ref="A354:C354"/>
    <mergeCell ref="A355:C355"/>
    <mergeCell ref="A349:C349"/>
    <mergeCell ref="A365:C365"/>
    <mergeCell ref="A353:C353"/>
    <mergeCell ref="A350:C350"/>
    <mergeCell ref="A369:C369"/>
    <mergeCell ref="A457:C457"/>
    <mergeCell ref="A424:C424"/>
    <mergeCell ref="A356:C356"/>
    <mergeCell ref="A357:C357"/>
    <mergeCell ref="A358:C358"/>
    <mergeCell ref="A342:C342"/>
    <mergeCell ref="H344:J344"/>
    <mergeCell ref="A346:C346"/>
    <mergeCell ref="H343:J343"/>
    <mergeCell ref="H353:J353"/>
    <mergeCell ref="H334:J334"/>
    <mergeCell ref="H337:J337"/>
    <mergeCell ref="H339:J339"/>
    <mergeCell ref="A347:C347"/>
    <mergeCell ref="A348:C348"/>
    <mergeCell ref="A324:C324"/>
    <mergeCell ref="H322:J322"/>
    <mergeCell ref="A315:C315"/>
    <mergeCell ref="A368:C368"/>
    <mergeCell ref="A359:C359"/>
    <mergeCell ref="A337:C337"/>
    <mergeCell ref="H335:J335"/>
    <mergeCell ref="A325:C325"/>
    <mergeCell ref="A326:C326"/>
    <mergeCell ref="A327:C327"/>
    <mergeCell ref="H294:J294"/>
    <mergeCell ref="A316:C316"/>
    <mergeCell ref="A304:C304"/>
    <mergeCell ref="A311:C311"/>
    <mergeCell ref="A312:C312"/>
    <mergeCell ref="A314:C314"/>
    <mergeCell ref="A313:C313"/>
    <mergeCell ref="A295:C295"/>
    <mergeCell ref="H295:J295"/>
    <mergeCell ref="A300:C300"/>
    <mergeCell ref="H290:J290"/>
    <mergeCell ref="A217:C217"/>
    <mergeCell ref="A192:C192"/>
    <mergeCell ref="H216:J216"/>
    <mergeCell ref="A237:C237"/>
    <mergeCell ref="H217:J217"/>
    <mergeCell ref="A253:C253"/>
    <mergeCell ref="A222:C222"/>
    <mergeCell ref="A223:C223"/>
    <mergeCell ref="A230:C230"/>
    <mergeCell ref="A201:C201"/>
    <mergeCell ref="H198:J198"/>
    <mergeCell ref="A215:C215"/>
    <mergeCell ref="A207:C207"/>
    <mergeCell ref="H202:J202"/>
    <mergeCell ref="H205:J205"/>
    <mergeCell ref="A208:C208"/>
    <mergeCell ref="A209:C209"/>
    <mergeCell ref="H203:J203"/>
    <mergeCell ref="H208:J208"/>
    <mergeCell ref="A231:C231"/>
    <mergeCell ref="A224:C224"/>
    <mergeCell ref="A254:C254"/>
    <mergeCell ref="A233:C233"/>
    <mergeCell ref="A245:C245"/>
    <mergeCell ref="A241:C241"/>
    <mergeCell ref="A247:C247"/>
    <mergeCell ref="A240:C240"/>
    <mergeCell ref="A281:C281"/>
    <mergeCell ref="A270:C270"/>
    <mergeCell ref="A307:C307"/>
    <mergeCell ref="A248:C248"/>
    <mergeCell ref="A213:C213"/>
    <mergeCell ref="A256:C256"/>
    <mergeCell ref="A243:C243"/>
    <mergeCell ref="A238:C238"/>
    <mergeCell ref="A255:C255"/>
    <mergeCell ref="A242:C242"/>
    <mergeCell ref="H766:J766"/>
    <mergeCell ref="H764:J764"/>
    <mergeCell ref="H765:J765"/>
    <mergeCell ref="H767:J767"/>
    <mergeCell ref="A764:C764"/>
    <mergeCell ref="A257:C257"/>
    <mergeCell ref="A284:C284"/>
    <mergeCell ref="A285:C285"/>
    <mergeCell ref="A288:C288"/>
    <mergeCell ref="A289:C289"/>
    <mergeCell ref="H773:J773"/>
    <mergeCell ref="H772:J772"/>
    <mergeCell ref="A773:C773"/>
    <mergeCell ref="A779:C779"/>
    <mergeCell ref="H777:J777"/>
    <mergeCell ref="A777:C777"/>
    <mergeCell ref="A772:C772"/>
    <mergeCell ref="H775:J775"/>
    <mergeCell ref="A666:C666"/>
    <mergeCell ref="A655:C655"/>
    <mergeCell ref="A654:C654"/>
    <mergeCell ref="H723:J723"/>
    <mergeCell ref="H699:J699"/>
    <mergeCell ref="H716:J716"/>
    <mergeCell ref="H717:J717"/>
    <mergeCell ref="H690:J690"/>
    <mergeCell ref="H746:J746"/>
    <mergeCell ref="A727:C727"/>
    <mergeCell ref="A732:C732"/>
    <mergeCell ref="A698:C698"/>
    <mergeCell ref="A693:C693"/>
    <mergeCell ref="A737:C737"/>
    <mergeCell ref="H700:J700"/>
    <mergeCell ref="H730:J730"/>
    <mergeCell ref="A731:C731"/>
    <mergeCell ref="A734:C734"/>
    <mergeCell ref="A755:C755"/>
    <mergeCell ref="A652:C652"/>
    <mergeCell ref="A760:C760"/>
    <mergeCell ref="A667:C667"/>
    <mergeCell ref="A685:C685"/>
    <mergeCell ref="A754:C754"/>
    <mergeCell ref="A738:C738"/>
    <mergeCell ref="A749:C749"/>
    <mergeCell ref="A735:C735"/>
    <mergeCell ref="A744:C744"/>
    <mergeCell ref="H760:J760"/>
    <mergeCell ref="A757:C757"/>
    <mergeCell ref="A758:C758"/>
    <mergeCell ref="H756:J756"/>
    <mergeCell ref="A767:C767"/>
    <mergeCell ref="A765:C765"/>
    <mergeCell ref="A759:C759"/>
    <mergeCell ref="A762:C762"/>
    <mergeCell ref="H761:J761"/>
    <mergeCell ref="A763:C763"/>
    <mergeCell ref="H754:J754"/>
    <mergeCell ref="H749:J749"/>
    <mergeCell ref="H742:J742"/>
    <mergeCell ref="H748:J748"/>
    <mergeCell ref="H770:J770"/>
    <mergeCell ref="H751:J751"/>
    <mergeCell ref="H757:J757"/>
    <mergeCell ref="H758:J758"/>
    <mergeCell ref="H759:J759"/>
    <mergeCell ref="H755:J755"/>
    <mergeCell ref="H720:J720"/>
    <mergeCell ref="H724:J724"/>
    <mergeCell ref="H734:J734"/>
    <mergeCell ref="H745:J745"/>
    <mergeCell ref="A740:C740"/>
    <mergeCell ref="A741:C741"/>
    <mergeCell ref="A736:C736"/>
    <mergeCell ref="A726:C726"/>
    <mergeCell ref="A724:C724"/>
    <mergeCell ref="A475:C475"/>
    <mergeCell ref="H678:J678"/>
    <mergeCell ref="A624:C624"/>
    <mergeCell ref="H656:J656"/>
    <mergeCell ref="A642:C642"/>
    <mergeCell ref="A641:C641"/>
    <mergeCell ref="A653:C653"/>
    <mergeCell ref="A656:C656"/>
    <mergeCell ref="A658:C658"/>
    <mergeCell ref="A648:C648"/>
    <mergeCell ref="H400:J400"/>
    <mergeCell ref="H396:J396"/>
    <mergeCell ref="H385:J385"/>
    <mergeCell ref="H386:J386"/>
    <mergeCell ref="H326:J326"/>
    <mergeCell ref="H327:J327"/>
    <mergeCell ref="H356:J356"/>
    <mergeCell ref="A384:C384"/>
    <mergeCell ref="H436:J436"/>
    <mergeCell ref="H437:J437"/>
    <mergeCell ref="A449:C449"/>
    <mergeCell ref="A450:C450"/>
    <mergeCell ref="H449:J449"/>
    <mergeCell ref="H450:J450"/>
    <mergeCell ref="A421:C421"/>
    <mergeCell ref="H403:J403"/>
    <mergeCell ref="H404:J404"/>
    <mergeCell ref="H570:J570"/>
    <mergeCell ref="H451:J451"/>
    <mergeCell ref="H562:J562"/>
    <mergeCell ref="H556:J556"/>
    <mergeCell ref="H475:J475"/>
    <mergeCell ref="I476:J476"/>
    <mergeCell ref="H553:J553"/>
    <mergeCell ref="H554:J554"/>
    <mergeCell ref="H558:J558"/>
    <mergeCell ref="H510:J510"/>
    <mergeCell ref="H597:J597"/>
    <mergeCell ref="I506:J506"/>
    <mergeCell ref="H575:J575"/>
    <mergeCell ref="H576:J576"/>
    <mergeCell ref="H571:J571"/>
    <mergeCell ref="H565:J565"/>
    <mergeCell ref="H567:J567"/>
    <mergeCell ref="H569:J569"/>
    <mergeCell ref="H568:J568"/>
    <mergeCell ref="H557:J557"/>
    <mergeCell ref="H589:J589"/>
    <mergeCell ref="H588:J588"/>
    <mergeCell ref="H578:J578"/>
    <mergeCell ref="H587:J587"/>
    <mergeCell ref="H586:J586"/>
    <mergeCell ref="H585:J585"/>
    <mergeCell ref="H581:J581"/>
    <mergeCell ref="A646:C646"/>
    <mergeCell ref="A638:C638"/>
    <mergeCell ref="A636:C636"/>
    <mergeCell ref="H638:J638"/>
    <mergeCell ref="H640:J640"/>
    <mergeCell ref="A644:C644"/>
    <mergeCell ref="A645:C645"/>
    <mergeCell ref="A643:C643"/>
    <mergeCell ref="A659:C659"/>
    <mergeCell ref="H657:J657"/>
    <mergeCell ref="H641:J641"/>
    <mergeCell ref="A640:C640"/>
    <mergeCell ref="H646:J646"/>
    <mergeCell ref="H647:J647"/>
    <mergeCell ref="A647:C647"/>
    <mergeCell ref="A657:C657"/>
    <mergeCell ref="A649:C649"/>
    <mergeCell ref="H642:J642"/>
    <mergeCell ref="A1090:C1090"/>
    <mergeCell ref="A1081:C1081"/>
    <mergeCell ref="A1088:C1088"/>
    <mergeCell ref="A1082:C1082"/>
    <mergeCell ref="A1089:C1089"/>
    <mergeCell ref="H666:J666"/>
    <mergeCell ref="H679:J679"/>
    <mergeCell ref="H695:J695"/>
    <mergeCell ref="H693:J693"/>
    <mergeCell ref="H691:J691"/>
    <mergeCell ref="H1259:J1259"/>
    <mergeCell ref="H1251:J1251"/>
    <mergeCell ref="A1248:C1248"/>
    <mergeCell ref="H1248:J1248"/>
    <mergeCell ref="H1232:J1232"/>
    <mergeCell ref="A1085:C1085"/>
    <mergeCell ref="A1105:C1105"/>
    <mergeCell ref="A1116:C1116"/>
    <mergeCell ref="A1107:C1107"/>
    <mergeCell ref="A1100:C1100"/>
    <mergeCell ref="A1214:C1214"/>
    <mergeCell ref="A1215:C1215"/>
    <mergeCell ref="H1211:J1211"/>
    <mergeCell ref="H1258:J1258"/>
    <mergeCell ref="H1245:J1245"/>
    <mergeCell ref="A1228:C1228"/>
    <mergeCell ref="A1245:C1245"/>
    <mergeCell ref="A1239:C1239"/>
    <mergeCell ref="H1244:J1244"/>
    <mergeCell ref="A1213:C1213"/>
    <mergeCell ref="A1199:C1199"/>
    <mergeCell ref="A1200:C1200"/>
    <mergeCell ref="A1195:C1195"/>
    <mergeCell ref="A1211:C1211"/>
    <mergeCell ref="A1212:C1212"/>
    <mergeCell ref="A1190:C1190"/>
    <mergeCell ref="A1196:C1196"/>
    <mergeCell ref="A1205:C1205"/>
    <mergeCell ref="A1206:C1206"/>
    <mergeCell ref="A1207:C1207"/>
    <mergeCell ref="I1138:J1138"/>
    <mergeCell ref="A1225:C1225"/>
    <mergeCell ref="H1178:J1178"/>
    <mergeCell ref="H1179:J1179"/>
    <mergeCell ref="A1217:C1217"/>
    <mergeCell ref="H1222:J1222"/>
    <mergeCell ref="A1218:C1218"/>
    <mergeCell ref="A1161:C1161"/>
    <mergeCell ref="A1156:C1156"/>
    <mergeCell ref="A1198:C1198"/>
    <mergeCell ref="A1138:C1138"/>
    <mergeCell ref="H1193:J1193"/>
    <mergeCell ref="A581:C581"/>
    <mergeCell ref="A589:C589"/>
    <mergeCell ref="A618:C618"/>
    <mergeCell ref="A610:C610"/>
    <mergeCell ref="A1147:C1147"/>
    <mergeCell ref="A628:C628"/>
    <mergeCell ref="H1160:J1160"/>
    <mergeCell ref="H1168:J1168"/>
    <mergeCell ref="A568:C568"/>
    <mergeCell ref="H1174:J1174"/>
    <mergeCell ref="A1168:C1168"/>
    <mergeCell ref="H1171:J1171"/>
    <mergeCell ref="A1135:C1135"/>
    <mergeCell ref="A1170:C1170"/>
    <mergeCell ref="A1137:C1137"/>
    <mergeCell ref="A1145:C1145"/>
    <mergeCell ref="A1159:C1159"/>
    <mergeCell ref="A569:C569"/>
    <mergeCell ref="A571:C571"/>
    <mergeCell ref="A558:C558"/>
    <mergeCell ref="A554:C554"/>
    <mergeCell ref="A560:C560"/>
    <mergeCell ref="A483:C483"/>
    <mergeCell ref="H1164:J1164"/>
    <mergeCell ref="A514:C514"/>
    <mergeCell ref="A515:C515"/>
    <mergeCell ref="A508:C508"/>
    <mergeCell ref="A502:C502"/>
    <mergeCell ref="H244:J244"/>
    <mergeCell ref="I261:J261"/>
    <mergeCell ref="H250:J250"/>
    <mergeCell ref="H277:J277"/>
    <mergeCell ref="A567:C567"/>
    <mergeCell ref="A470:C470"/>
    <mergeCell ref="A468:C468"/>
    <mergeCell ref="A471:C471"/>
    <mergeCell ref="A503:C503"/>
    <mergeCell ref="A559:C559"/>
    <mergeCell ref="A555:C555"/>
    <mergeCell ref="H468:J468"/>
    <mergeCell ref="H472:J472"/>
    <mergeCell ref="H473:J473"/>
    <mergeCell ref="A318:C318"/>
    <mergeCell ref="H318:J318"/>
    <mergeCell ref="H509:J509"/>
    <mergeCell ref="H364:J364"/>
    <mergeCell ref="A452:C452"/>
    <mergeCell ref="H422:J422"/>
    <mergeCell ref="H179:J179"/>
    <mergeCell ref="A181:C181"/>
    <mergeCell ref="H182:J182"/>
    <mergeCell ref="A187:C187"/>
    <mergeCell ref="A183:C183"/>
    <mergeCell ref="H186:J186"/>
    <mergeCell ref="H185:J185"/>
    <mergeCell ref="A184:C184"/>
    <mergeCell ref="H184:J184"/>
    <mergeCell ref="H183:J183"/>
    <mergeCell ref="H175:J175"/>
    <mergeCell ref="A199:C199"/>
    <mergeCell ref="A191:C191"/>
    <mergeCell ref="A200:C200"/>
    <mergeCell ref="H243:J243"/>
    <mergeCell ref="A188:C188"/>
    <mergeCell ref="A185:C185"/>
    <mergeCell ref="H176:J176"/>
    <mergeCell ref="H187:J187"/>
    <mergeCell ref="A175:C175"/>
    <mergeCell ref="H178:J178"/>
    <mergeCell ref="A193:C193"/>
    <mergeCell ref="A189:C189"/>
    <mergeCell ref="A176:C176"/>
    <mergeCell ref="A171:C171"/>
    <mergeCell ref="A167:C167"/>
    <mergeCell ref="A173:C173"/>
    <mergeCell ref="A177:C177"/>
    <mergeCell ref="A179:C179"/>
    <mergeCell ref="A169:C169"/>
    <mergeCell ref="H167:J167"/>
    <mergeCell ref="A165:C165"/>
    <mergeCell ref="H174:J174"/>
    <mergeCell ref="A195:C195"/>
    <mergeCell ref="A174:C174"/>
    <mergeCell ref="I188:J188"/>
    <mergeCell ref="A186:C186"/>
    <mergeCell ref="H172:J172"/>
    <mergeCell ref="A172:C172"/>
    <mergeCell ref="A190:C190"/>
    <mergeCell ref="A155:C155"/>
    <mergeCell ref="A149:C149"/>
    <mergeCell ref="H168:J168"/>
    <mergeCell ref="A161:C161"/>
    <mergeCell ref="A166:C166"/>
    <mergeCell ref="A160:C160"/>
    <mergeCell ref="A158:C158"/>
    <mergeCell ref="A163:C163"/>
    <mergeCell ref="A159:C159"/>
    <mergeCell ref="H158:J158"/>
    <mergeCell ref="H153:J153"/>
    <mergeCell ref="H138:J138"/>
    <mergeCell ref="H157:J157"/>
    <mergeCell ref="A150:C150"/>
    <mergeCell ref="H162:J162"/>
    <mergeCell ref="A148:C148"/>
    <mergeCell ref="A156:C156"/>
    <mergeCell ref="A153:C153"/>
    <mergeCell ref="H154:J154"/>
    <mergeCell ref="H151:J151"/>
    <mergeCell ref="A118:C118"/>
    <mergeCell ref="A152:C152"/>
    <mergeCell ref="A137:C137"/>
    <mergeCell ref="A138:C138"/>
    <mergeCell ref="A136:C136"/>
    <mergeCell ref="H149:J149"/>
    <mergeCell ref="H120:J120"/>
    <mergeCell ref="H155:J155"/>
    <mergeCell ref="H156:J156"/>
    <mergeCell ref="A157:C157"/>
    <mergeCell ref="H152:J152"/>
    <mergeCell ref="H114:J114"/>
    <mergeCell ref="H148:J148"/>
    <mergeCell ref="H146:J146"/>
    <mergeCell ref="H147:J147"/>
    <mergeCell ref="H121:J121"/>
    <mergeCell ref="H145:J145"/>
    <mergeCell ref="A135:C135"/>
    <mergeCell ref="A145:C145"/>
    <mergeCell ref="H122:J122"/>
    <mergeCell ref="A132:C132"/>
    <mergeCell ref="H123:J123"/>
    <mergeCell ref="H129:J129"/>
    <mergeCell ref="H132:J132"/>
    <mergeCell ref="A34:C34"/>
    <mergeCell ref="A113:C113"/>
    <mergeCell ref="A106:C106"/>
    <mergeCell ref="A112:C112"/>
    <mergeCell ref="A27:C27"/>
    <mergeCell ref="A103:C103"/>
    <mergeCell ref="A83:C83"/>
    <mergeCell ref="A85:C85"/>
    <mergeCell ref="A91:C91"/>
    <mergeCell ref="A121:C121"/>
    <mergeCell ref="K5:L5"/>
    <mergeCell ref="K6:L6"/>
    <mergeCell ref="A79:C79"/>
    <mergeCell ref="A87:C87"/>
    <mergeCell ref="A53:C53"/>
    <mergeCell ref="H51:J51"/>
    <mergeCell ref="H46:J46"/>
    <mergeCell ref="A52:C52"/>
    <mergeCell ref="A10:L10"/>
    <mergeCell ref="A105:C105"/>
    <mergeCell ref="A110:C110"/>
    <mergeCell ref="A107:C107"/>
    <mergeCell ref="A111:C111"/>
    <mergeCell ref="A115:C115"/>
    <mergeCell ref="A116:C116"/>
    <mergeCell ref="A108:C108"/>
    <mergeCell ref="A131:C131"/>
    <mergeCell ref="A128:C128"/>
    <mergeCell ref="A129:C129"/>
    <mergeCell ref="A130:C130"/>
    <mergeCell ref="A123:C123"/>
    <mergeCell ref="A124:C124"/>
    <mergeCell ref="A162:C162"/>
    <mergeCell ref="H150:J150"/>
    <mergeCell ref="A151:C151"/>
    <mergeCell ref="H159:J159"/>
    <mergeCell ref="A216:C216"/>
    <mergeCell ref="A120:C120"/>
    <mergeCell ref="A147:C147"/>
    <mergeCell ref="A146:C146"/>
    <mergeCell ref="A133:C133"/>
    <mergeCell ref="A134:C134"/>
    <mergeCell ref="A236:C236"/>
    <mergeCell ref="H229:J229"/>
    <mergeCell ref="A227:C227"/>
    <mergeCell ref="A239:C239"/>
    <mergeCell ref="H238:J238"/>
    <mergeCell ref="H234:J234"/>
    <mergeCell ref="H235:J235"/>
    <mergeCell ref="A229:C229"/>
    <mergeCell ref="A235:C235"/>
    <mergeCell ref="H228:J228"/>
    <mergeCell ref="A563:C563"/>
    <mergeCell ref="A556:C556"/>
    <mergeCell ref="A415:C415"/>
    <mergeCell ref="A398:C398"/>
    <mergeCell ref="H269:J269"/>
    <mergeCell ref="H257:J257"/>
    <mergeCell ref="I357:J357"/>
    <mergeCell ref="H314:J314"/>
    <mergeCell ref="H288:J288"/>
    <mergeCell ref="H271:J271"/>
    <mergeCell ref="H274:J274"/>
    <mergeCell ref="A459:C459"/>
    <mergeCell ref="A414:C414"/>
    <mergeCell ref="H331:J331"/>
    <mergeCell ref="A436:C436"/>
    <mergeCell ref="A441:C441"/>
    <mergeCell ref="H278:J278"/>
    <mergeCell ref="A425:C425"/>
    <mergeCell ref="A319:C319"/>
    <mergeCell ref="A440:C440"/>
    <mergeCell ref="A594:C594"/>
    <mergeCell ref="A574:C574"/>
    <mergeCell ref="A614:C614"/>
    <mergeCell ref="A617:C617"/>
    <mergeCell ref="H566:J566"/>
    <mergeCell ref="A276:C276"/>
    <mergeCell ref="A565:C565"/>
    <mergeCell ref="A416:C416"/>
    <mergeCell ref="A417:C417"/>
    <mergeCell ref="A433:C433"/>
    <mergeCell ref="A584:C584"/>
    <mergeCell ref="H564:J564"/>
    <mergeCell ref="A587:C587"/>
    <mergeCell ref="H563:J563"/>
    <mergeCell ref="A566:C566"/>
    <mergeCell ref="A630:C630"/>
    <mergeCell ref="A626:C626"/>
    <mergeCell ref="A572:C572"/>
    <mergeCell ref="A575:C575"/>
    <mergeCell ref="A582:C582"/>
    <mergeCell ref="A616:C616"/>
    <mergeCell ref="H610:J610"/>
    <mergeCell ref="H612:J612"/>
    <mergeCell ref="H621:J621"/>
    <mergeCell ref="H619:J619"/>
    <mergeCell ref="A561:C561"/>
    <mergeCell ref="A577:C577"/>
    <mergeCell ref="A585:C585"/>
    <mergeCell ref="A576:C576"/>
    <mergeCell ref="H598:J598"/>
    <mergeCell ref="A634:C634"/>
    <mergeCell ref="A639:C639"/>
    <mergeCell ref="A635:C635"/>
    <mergeCell ref="H635:J635"/>
    <mergeCell ref="H637:J637"/>
    <mergeCell ref="H617:J617"/>
    <mergeCell ref="H622:J622"/>
    <mergeCell ref="A631:C631"/>
    <mergeCell ref="A637:C637"/>
    <mergeCell ref="A580:C580"/>
    <mergeCell ref="H623:J623"/>
    <mergeCell ref="A609:C609"/>
    <mergeCell ref="A621:C621"/>
    <mergeCell ref="H620:J620"/>
    <mergeCell ref="A633:C633"/>
    <mergeCell ref="A632:C632"/>
    <mergeCell ref="H633:J633"/>
    <mergeCell ref="H614:J614"/>
    <mergeCell ref="A607:C607"/>
    <mergeCell ref="A719:C719"/>
    <mergeCell ref="A701:C701"/>
    <mergeCell ref="A687:C687"/>
    <mergeCell ref="A651:C651"/>
    <mergeCell ref="A660:C660"/>
    <mergeCell ref="A692:C692"/>
    <mergeCell ref="A679:C679"/>
    <mergeCell ref="A684:C684"/>
    <mergeCell ref="A688:C688"/>
    <mergeCell ref="A663:C663"/>
    <mergeCell ref="A716:C716"/>
    <mergeCell ref="A674:C674"/>
    <mergeCell ref="A678:C678"/>
    <mergeCell ref="A710:C710"/>
    <mergeCell ref="A699:C699"/>
    <mergeCell ref="A689:C689"/>
    <mergeCell ref="A677:C677"/>
    <mergeCell ref="A686:C686"/>
    <mergeCell ref="A694:C694"/>
    <mergeCell ref="A695:C695"/>
    <mergeCell ref="A748:C748"/>
    <mergeCell ref="A751:C751"/>
    <mergeCell ref="A725:C725"/>
    <mergeCell ref="A747:C747"/>
    <mergeCell ref="A733:C733"/>
    <mergeCell ref="A743:C743"/>
    <mergeCell ref="A728:C728"/>
    <mergeCell ref="A730:C730"/>
    <mergeCell ref="A750:C750"/>
    <mergeCell ref="A729:C729"/>
    <mergeCell ref="A939:C939"/>
    <mergeCell ref="A789:C789"/>
    <mergeCell ref="A780:C780"/>
    <mergeCell ref="A785:C785"/>
    <mergeCell ref="A798:C798"/>
    <mergeCell ref="A766:C766"/>
    <mergeCell ref="A776:C776"/>
    <mergeCell ref="A774:C774"/>
    <mergeCell ref="A768:C768"/>
    <mergeCell ref="A784:C784"/>
    <mergeCell ref="A683:C683"/>
    <mergeCell ref="H276:J276"/>
    <mergeCell ref="A615:C615"/>
    <mergeCell ref="A681:C681"/>
    <mergeCell ref="A473:C473"/>
    <mergeCell ref="A608:C608"/>
    <mergeCell ref="A664:C664"/>
    <mergeCell ref="A573:C573"/>
    <mergeCell ref="H628:J628"/>
    <mergeCell ref="H634:J634"/>
    <mergeCell ref="H249:J249"/>
    <mergeCell ref="H272:J272"/>
    <mergeCell ref="H223:J223"/>
    <mergeCell ref="H224:J224"/>
    <mergeCell ref="H227:J227"/>
    <mergeCell ref="H230:J230"/>
    <mergeCell ref="H270:J270"/>
    <mergeCell ref="H233:J233"/>
    <mergeCell ref="H245:J245"/>
    <mergeCell ref="H247:J247"/>
    <mergeCell ref="A394:C394"/>
    <mergeCell ref="A413:C413"/>
    <mergeCell ref="A400:C400"/>
    <mergeCell ref="H231:J231"/>
    <mergeCell ref="H289:J289"/>
    <mergeCell ref="H236:J236"/>
    <mergeCell ref="H390:J390"/>
    <mergeCell ref="H279:J279"/>
    <mergeCell ref="H240:J240"/>
    <mergeCell ref="H258:J258"/>
    <mergeCell ref="H420:J420"/>
    <mergeCell ref="A271:C271"/>
    <mergeCell ref="A258:C258"/>
    <mergeCell ref="A269:C269"/>
    <mergeCell ref="A322:C322"/>
    <mergeCell ref="A419:C419"/>
    <mergeCell ref="A278:C278"/>
    <mergeCell ref="A279:C279"/>
    <mergeCell ref="A273:C273"/>
    <mergeCell ref="A293:C293"/>
    <mergeCell ref="A422:C422"/>
    <mergeCell ref="A427:C427"/>
    <mergeCell ref="H251:J251"/>
    <mergeCell ref="H281:J281"/>
    <mergeCell ref="A408:C408"/>
    <mergeCell ref="A411:C411"/>
    <mergeCell ref="A412:C412"/>
    <mergeCell ref="A420:C420"/>
    <mergeCell ref="A404:C404"/>
    <mergeCell ref="H254:J254"/>
    <mergeCell ref="H242:J242"/>
    <mergeCell ref="H241:J241"/>
    <mergeCell ref="A272:C272"/>
    <mergeCell ref="H266:J266"/>
    <mergeCell ref="A249:C249"/>
    <mergeCell ref="H232:J232"/>
    <mergeCell ref="H237:J237"/>
    <mergeCell ref="H255:J255"/>
    <mergeCell ref="H256:J256"/>
    <mergeCell ref="H248:J248"/>
    <mergeCell ref="H222:J222"/>
    <mergeCell ref="A196:C196"/>
    <mergeCell ref="A203:C203"/>
    <mergeCell ref="A212:C212"/>
    <mergeCell ref="A214:C214"/>
    <mergeCell ref="A410:C410"/>
    <mergeCell ref="A407:C407"/>
    <mergeCell ref="A406:C406"/>
    <mergeCell ref="H275:J275"/>
    <mergeCell ref="H239:J239"/>
    <mergeCell ref="A68:C68"/>
    <mergeCell ref="A88:C88"/>
    <mergeCell ref="H80:J80"/>
    <mergeCell ref="H209:J209"/>
    <mergeCell ref="A178:C178"/>
    <mergeCell ref="A168:C168"/>
    <mergeCell ref="A170:C170"/>
    <mergeCell ref="A198:C198"/>
    <mergeCell ref="A127:C127"/>
    <mergeCell ref="A122:C122"/>
    <mergeCell ref="A49:C49"/>
    <mergeCell ref="A45:C45"/>
    <mergeCell ref="A50:C50"/>
    <mergeCell ref="H52:J52"/>
    <mergeCell ref="A48:C48"/>
    <mergeCell ref="A51:C51"/>
    <mergeCell ref="H118:J118"/>
    <mergeCell ref="H113:J113"/>
    <mergeCell ref="H131:J131"/>
    <mergeCell ref="H115:J115"/>
    <mergeCell ref="H116:J116"/>
    <mergeCell ref="H107:J107"/>
    <mergeCell ref="H110:J110"/>
    <mergeCell ref="H112:J112"/>
    <mergeCell ref="H108:J108"/>
    <mergeCell ref="H109:J109"/>
    <mergeCell ref="A32:C32"/>
    <mergeCell ref="H19:J19"/>
    <mergeCell ref="A33:C33"/>
    <mergeCell ref="H30:J30"/>
    <mergeCell ref="H130:J130"/>
    <mergeCell ref="A38:C38"/>
    <mergeCell ref="A114:C114"/>
    <mergeCell ref="A72:C72"/>
    <mergeCell ref="A109:C109"/>
    <mergeCell ref="A35:C35"/>
    <mergeCell ref="A31:C31"/>
    <mergeCell ref="A29:C29"/>
    <mergeCell ref="A30:C30"/>
    <mergeCell ref="A19:C19"/>
    <mergeCell ref="A20:C20"/>
    <mergeCell ref="H26:J26"/>
    <mergeCell ref="A22:C22"/>
    <mergeCell ref="A14:C14"/>
    <mergeCell ref="A15:C15"/>
    <mergeCell ref="H16:J16"/>
    <mergeCell ref="D12:D13"/>
    <mergeCell ref="A18:C18"/>
    <mergeCell ref="A28:C28"/>
    <mergeCell ref="A17:C17"/>
    <mergeCell ref="A24:C24"/>
    <mergeCell ref="A36:C36"/>
    <mergeCell ref="A23:C23"/>
    <mergeCell ref="E12:E13"/>
    <mergeCell ref="A21:C21"/>
    <mergeCell ref="H12:L12"/>
    <mergeCell ref="G12:G13"/>
    <mergeCell ref="H15:J15"/>
    <mergeCell ref="H22:J22"/>
    <mergeCell ref="A12:C13"/>
    <mergeCell ref="A93:C93"/>
    <mergeCell ref="A117:C117"/>
    <mergeCell ref="A119:C119"/>
    <mergeCell ref="A98:C98"/>
    <mergeCell ref="A26:C26"/>
    <mergeCell ref="A16:C16"/>
    <mergeCell ref="A46:C46"/>
    <mergeCell ref="A37:C37"/>
    <mergeCell ref="A25:C25"/>
    <mergeCell ref="A41:C41"/>
    <mergeCell ref="H105:J105"/>
    <mergeCell ref="H64:J64"/>
    <mergeCell ref="A125:C125"/>
    <mergeCell ref="H88:J88"/>
    <mergeCell ref="H79:J79"/>
    <mergeCell ref="A65:C65"/>
    <mergeCell ref="A67:C67"/>
    <mergeCell ref="A101:C101"/>
    <mergeCell ref="A78:C78"/>
    <mergeCell ref="A94:C94"/>
    <mergeCell ref="F12:F13"/>
    <mergeCell ref="H18:J18"/>
    <mergeCell ref="H13:J13"/>
    <mergeCell ref="H28:J28"/>
    <mergeCell ref="H14:J14"/>
    <mergeCell ref="H17:J17"/>
    <mergeCell ref="H23:J23"/>
    <mergeCell ref="H27:J27"/>
    <mergeCell ref="H35:J35"/>
    <mergeCell ref="H24:J24"/>
    <mergeCell ref="H33:J33"/>
    <mergeCell ref="H34:J34"/>
    <mergeCell ref="H29:J29"/>
    <mergeCell ref="H25:J25"/>
    <mergeCell ref="H31:J31"/>
    <mergeCell ref="H32:J32"/>
    <mergeCell ref="H53:J53"/>
    <mergeCell ref="H21:J21"/>
    <mergeCell ref="H20:J20"/>
    <mergeCell ref="H61:J61"/>
    <mergeCell ref="H55:J55"/>
    <mergeCell ref="A54:C54"/>
    <mergeCell ref="H36:J36"/>
    <mergeCell ref="H37:J37"/>
    <mergeCell ref="A47:C47"/>
    <mergeCell ref="H39:J39"/>
    <mergeCell ref="H54:J54"/>
    <mergeCell ref="A62:C62"/>
    <mergeCell ref="A60:C60"/>
    <mergeCell ref="A61:C61"/>
    <mergeCell ref="A63:C63"/>
    <mergeCell ref="H67:J67"/>
    <mergeCell ref="A66:C66"/>
    <mergeCell ref="A59:C59"/>
    <mergeCell ref="A55:C55"/>
    <mergeCell ref="A56:C56"/>
    <mergeCell ref="H47:J47"/>
    <mergeCell ref="H41:J41"/>
    <mergeCell ref="H43:J43"/>
    <mergeCell ref="H40:J40"/>
    <mergeCell ref="H50:J50"/>
    <mergeCell ref="H49:J49"/>
    <mergeCell ref="H48:J48"/>
    <mergeCell ref="H38:J38"/>
    <mergeCell ref="A44:C44"/>
    <mergeCell ref="H42:J42"/>
    <mergeCell ref="H44:J44"/>
    <mergeCell ref="H45:J45"/>
    <mergeCell ref="A43:C43"/>
    <mergeCell ref="A39:C39"/>
    <mergeCell ref="A42:C42"/>
    <mergeCell ref="A40:C40"/>
    <mergeCell ref="A1227:C1227"/>
    <mergeCell ref="H1236:J1236"/>
    <mergeCell ref="A1242:C1242"/>
    <mergeCell ref="H1241:J1241"/>
    <mergeCell ref="H1228:J1228"/>
    <mergeCell ref="A1247:C1247"/>
    <mergeCell ref="A1232:C1232"/>
    <mergeCell ref="A1246:C1246"/>
    <mergeCell ref="A1224:C1224"/>
    <mergeCell ref="H1226:J1226"/>
    <mergeCell ref="H1225:J1225"/>
    <mergeCell ref="A1223:C1223"/>
    <mergeCell ref="H1224:J1224"/>
    <mergeCell ref="H1246:J1246"/>
    <mergeCell ref="H1227:J1227"/>
    <mergeCell ref="H1234:J1234"/>
    <mergeCell ref="A1244:C1244"/>
    <mergeCell ref="A1230:C1230"/>
    <mergeCell ref="A1220:C1220"/>
    <mergeCell ref="A1221:C1221"/>
    <mergeCell ref="H1221:J1221"/>
    <mergeCell ref="H1217:J1217"/>
    <mergeCell ref="H1218:J1218"/>
    <mergeCell ref="A1237:C1237"/>
    <mergeCell ref="H1219:J1219"/>
    <mergeCell ref="A1235:C1235"/>
    <mergeCell ref="H1220:J1220"/>
    <mergeCell ref="A1222:C1222"/>
    <mergeCell ref="A1186:C1186"/>
    <mergeCell ref="H1191:J1191"/>
    <mergeCell ref="A1193:C1193"/>
    <mergeCell ref="A1192:C1192"/>
    <mergeCell ref="A1194:C1194"/>
    <mergeCell ref="A1216:C1216"/>
    <mergeCell ref="H1204:J1204"/>
    <mergeCell ref="H1210:J1210"/>
    <mergeCell ref="A1204:C1204"/>
    <mergeCell ref="H1208:J1208"/>
    <mergeCell ref="H1185:J1185"/>
    <mergeCell ref="H1177:J1177"/>
    <mergeCell ref="H1180:J1180"/>
    <mergeCell ref="A1181:C1181"/>
    <mergeCell ref="H1183:J1183"/>
    <mergeCell ref="H1184:J1184"/>
    <mergeCell ref="A1163:C1163"/>
    <mergeCell ref="A1180:C1180"/>
    <mergeCell ref="A1169:C1169"/>
    <mergeCell ref="A1165:C1165"/>
    <mergeCell ref="A1177:C1177"/>
    <mergeCell ref="A1178:C1178"/>
    <mergeCell ref="A1179:C1179"/>
    <mergeCell ref="A1175:C1175"/>
    <mergeCell ref="H134:J134"/>
    <mergeCell ref="I201:J201"/>
    <mergeCell ref="H207:J207"/>
    <mergeCell ref="H177:J177"/>
    <mergeCell ref="H169:J169"/>
    <mergeCell ref="H166:J166"/>
    <mergeCell ref="H165:J165"/>
    <mergeCell ref="I199:J199"/>
    <mergeCell ref="H170:J170"/>
    <mergeCell ref="H163:J163"/>
    <mergeCell ref="H204:J204"/>
    <mergeCell ref="H206:J206"/>
    <mergeCell ref="A197:C197"/>
    <mergeCell ref="A182:C182"/>
    <mergeCell ref="A194:C194"/>
    <mergeCell ref="A180:C180"/>
    <mergeCell ref="I200:J200"/>
    <mergeCell ref="A206:C206"/>
    <mergeCell ref="H180:J180"/>
    <mergeCell ref="H181:J181"/>
    <mergeCell ref="H171:J171"/>
    <mergeCell ref="H173:J173"/>
    <mergeCell ref="A164:C164"/>
    <mergeCell ref="H135:J135"/>
    <mergeCell ref="H117:J117"/>
    <mergeCell ref="H127:J127"/>
    <mergeCell ref="H119:J119"/>
    <mergeCell ref="H125:J125"/>
    <mergeCell ref="H124:J124"/>
    <mergeCell ref="H128:J128"/>
    <mergeCell ref="H133:J133"/>
    <mergeCell ref="H126:J126"/>
    <mergeCell ref="A204:C204"/>
    <mergeCell ref="A104:C104"/>
    <mergeCell ref="A232:C232"/>
    <mergeCell ref="A228:C228"/>
    <mergeCell ref="A221:C221"/>
    <mergeCell ref="H225:J225"/>
    <mergeCell ref="H164:J164"/>
    <mergeCell ref="A225:C225"/>
    <mergeCell ref="H226:J226"/>
    <mergeCell ref="H111:J111"/>
    <mergeCell ref="A246:C246"/>
    <mergeCell ref="A250:C250"/>
    <mergeCell ref="H273:J273"/>
    <mergeCell ref="H246:J246"/>
    <mergeCell ref="H161:J161"/>
    <mergeCell ref="H136:J136"/>
    <mergeCell ref="H137:J137"/>
    <mergeCell ref="H160:J160"/>
    <mergeCell ref="A426:C426"/>
    <mergeCell ref="A280:C280"/>
    <mergeCell ref="A399:C399"/>
    <mergeCell ref="I260:J260"/>
    <mergeCell ref="H264:J264"/>
    <mergeCell ref="A275:C275"/>
    <mergeCell ref="A277:C277"/>
    <mergeCell ref="A401:C401"/>
    <mergeCell ref="A264:C264"/>
    <mergeCell ref="H367:J367"/>
    <mergeCell ref="A69:C69"/>
    <mergeCell ref="H78:J78"/>
    <mergeCell ref="H69:J69"/>
    <mergeCell ref="A71:C71"/>
    <mergeCell ref="H74:J74"/>
    <mergeCell ref="A75:C75"/>
    <mergeCell ref="A70:C70"/>
    <mergeCell ref="H57:J57"/>
    <mergeCell ref="A58:C58"/>
    <mergeCell ref="H63:J63"/>
    <mergeCell ref="A64:C64"/>
    <mergeCell ref="H59:J59"/>
    <mergeCell ref="A57:C57"/>
    <mergeCell ref="H58:J58"/>
    <mergeCell ref="H62:J62"/>
    <mergeCell ref="H60:J60"/>
    <mergeCell ref="H56:J56"/>
    <mergeCell ref="A100:C100"/>
    <mergeCell ref="H65:J65"/>
    <mergeCell ref="H75:J75"/>
    <mergeCell ref="A73:C73"/>
    <mergeCell ref="H71:J71"/>
    <mergeCell ref="A95:C95"/>
    <mergeCell ref="A86:C86"/>
    <mergeCell ref="H68:J68"/>
    <mergeCell ref="H84:J84"/>
    <mergeCell ref="H90:J90"/>
    <mergeCell ref="A76:C76"/>
    <mergeCell ref="A90:C90"/>
    <mergeCell ref="A77:C77"/>
    <mergeCell ref="A81:C81"/>
    <mergeCell ref="A89:C89"/>
    <mergeCell ref="H76:J76"/>
    <mergeCell ref="H87:J87"/>
    <mergeCell ref="A84:C84"/>
    <mergeCell ref="H104:J104"/>
    <mergeCell ref="H106:J106"/>
    <mergeCell ref="H83:J83"/>
    <mergeCell ref="H94:J94"/>
    <mergeCell ref="H103:J103"/>
    <mergeCell ref="A99:C99"/>
    <mergeCell ref="H98:J98"/>
    <mergeCell ref="H95:J95"/>
    <mergeCell ref="H100:J100"/>
    <mergeCell ref="H99:J99"/>
    <mergeCell ref="H430:J430"/>
    <mergeCell ref="H101:J101"/>
    <mergeCell ref="H102:J102"/>
    <mergeCell ref="H72:J72"/>
    <mergeCell ref="H93:J93"/>
    <mergeCell ref="H82:J82"/>
    <mergeCell ref="H85:J85"/>
    <mergeCell ref="H92:J92"/>
    <mergeCell ref="H252:J252"/>
    <mergeCell ref="H218:J218"/>
    <mergeCell ref="A783:C783"/>
    <mergeCell ref="A775:C775"/>
    <mergeCell ref="A771:C771"/>
    <mergeCell ref="H632:J632"/>
    <mergeCell ref="H630:J630"/>
    <mergeCell ref="H660:J660"/>
    <mergeCell ref="H644:J644"/>
    <mergeCell ref="A761:C761"/>
    <mergeCell ref="A723:C723"/>
    <mergeCell ref="A746:C746"/>
    <mergeCell ref="A791:C791"/>
    <mergeCell ref="A799:C799"/>
    <mergeCell ref="A792:C792"/>
    <mergeCell ref="A793:C793"/>
    <mergeCell ref="A790:C790"/>
    <mergeCell ref="A795:C795"/>
    <mergeCell ref="A794:C794"/>
    <mergeCell ref="A892:C892"/>
    <mergeCell ref="A875:C875"/>
    <mergeCell ref="A889:C889"/>
    <mergeCell ref="A890:C890"/>
    <mergeCell ref="A885:C885"/>
    <mergeCell ref="A824:C824"/>
    <mergeCell ref="A880:C880"/>
    <mergeCell ref="A826:C826"/>
    <mergeCell ref="A879:C879"/>
    <mergeCell ref="A884:C884"/>
    <mergeCell ref="A881:C881"/>
    <mergeCell ref="A874:C874"/>
    <mergeCell ref="A868:C868"/>
    <mergeCell ref="H684:J684"/>
    <mergeCell ref="H685:J685"/>
    <mergeCell ref="A870:C870"/>
    <mergeCell ref="A865:C865"/>
    <mergeCell ref="A866:C866"/>
    <mergeCell ref="A805:C805"/>
    <mergeCell ref="A769:C769"/>
    <mergeCell ref="A869:C869"/>
    <mergeCell ref="A810:C810"/>
    <mergeCell ref="A855:C855"/>
    <mergeCell ref="A852:C852"/>
    <mergeCell ref="A846:C846"/>
    <mergeCell ref="A851:C851"/>
    <mergeCell ref="A849:C849"/>
    <mergeCell ref="A853:C853"/>
    <mergeCell ref="A835:C835"/>
    <mergeCell ref="A841:C841"/>
    <mergeCell ref="A801:C801"/>
    <mergeCell ref="A822:C822"/>
    <mergeCell ref="A823:C823"/>
    <mergeCell ref="A815:C815"/>
    <mergeCell ref="A819:C819"/>
    <mergeCell ref="A797:C797"/>
    <mergeCell ref="A806:C806"/>
    <mergeCell ref="A860:C860"/>
    <mergeCell ref="A839:C839"/>
    <mergeCell ref="A829:C829"/>
    <mergeCell ref="A838:C838"/>
    <mergeCell ref="A843:C843"/>
    <mergeCell ref="A837:C837"/>
    <mergeCell ref="A836:C836"/>
    <mergeCell ref="A831:C831"/>
    <mergeCell ref="A867:C867"/>
    <mergeCell ref="A850:C850"/>
    <mergeCell ref="A896:C896"/>
    <mergeCell ref="A834:C834"/>
    <mergeCell ref="A854:C854"/>
    <mergeCell ref="A898:C898"/>
    <mergeCell ref="A864:C864"/>
    <mergeCell ref="A894:C894"/>
    <mergeCell ref="A847:C847"/>
    <mergeCell ref="A848:C848"/>
    <mergeCell ref="A905:C905"/>
    <mergeCell ref="A902:C902"/>
    <mergeCell ref="A781:C781"/>
    <mergeCell ref="A770:C770"/>
    <mergeCell ref="A861:C861"/>
    <mergeCell ref="A813:C813"/>
    <mergeCell ref="A833:C833"/>
    <mergeCell ref="A817:C817"/>
    <mergeCell ref="A814:C814"/>
    <mergeCell ref="A832:C832"/>
    <mergeCell ref="A899:C899"/>
    <mergeCell ref="A878:C878"/>
    <mergeCell ref="A917:C917"/>
    <mergeCell ref="A914:C914"/>
    <mergeCell ref="A915:C915"/>
    <mergeCell ref="A916:C916"/>
    <mergeCell ref="A901:C901"/>
    <mergeCell ref="A903:C903"/>
    <mergeCell ref="A909:C909"/>
    <mergeCell ref="A911:C911"/>
    <mergeCell ref="A863:C863"/>
    <mergeCell ref="A862:C862"/>
    <mergeCell ref="A873:C873"/>
    <mergeCell ref="A872:C872"/>
    <mergeCell ref="A897:C897"/>
    <mergeCell ref="A906:C906"/>
    <mergeCell ref="A882:C882"/>
    <mergeCell ref="A887:C887"/>
    <mergeCell ref="A877:C877"/>
    <mergeCell ref="A895:C895"/>
    <mergeCell ref="A859:C859"/>
    <mergeCell ref="H648:J648"/>
    <mergeCell ref="H743:J743"/>
    <mergeCell ref="H752:J752"/>
    <mergeCell ref="H727:J727"/>
    <mergeCell ref="H737:J737"/>
    <mergeCell ref="A844:C844"/>
    <mergeCell ref="A786:C786"/>
    <mergeCell ref="A812:C812"/>
    <mergeCell ref="A800:C800"/>
    <mergeCell ref="A995:C995"/>
    <mergeCell ref="H731:J731"/>
    <mergeCell ref="H658:J658"/>
    <mergeCell ref="H682:J682"/>
    <mergeCell ref="H729:J729"/>
    <mergeCell ref="H698:J698"/>
    <mergeCell ref="H821:J821"/>
    <mergeCell ref="H799:J799"/>
    <mergeCell ref="H783:J783"/>
    <mergeCell ref="H726:J726"/>
    <mergeCell ref="A981:C981"/>
    <mergeCell ref="H785:J785"/>
    <mergeCell ref="H839:J839"/>
    <mergeCell ref="A830:C830"/>
    <mergeCell ref="A893:C893"/>
    <mergeCell ref="H797:J797"/>
    <mergeCell ref="A871:C871"/>
    <mergeCell ref="A900:C900"/>
    <mergeCell ref="A888:C888"/>
    <mergeCell ref="A787:C787"/>
    <mergeCell ref="A990:C990"/>
    <mergeCell ref="A1001:C1001"/>
    <mergeCell ref="A1005:C1005"/>
    <mergeCell ref="A998:C998"/>
    <mergeCell ref="A992:C992"/>
    <mergeCell ref="A934:C934"/>
    <mergeCell ref="A974:C974"/>
    <mergeCell ref="A976:C976"/>
    <mergeCell ref="A978:C978"/>
    <mergeCell ref="A987:C987"/>
    <mergeCell ref="A1037:C1037"/>
    <mergeCell ref="A1020:C1020"/>
    <mergeCell ref="A1012:C1012"/>
    <mergeCell ref="A1006:C1006"/>
    <mergeCell ref="A1016:C1016"/>
    <mergeCell ref="A994:C994"/>
    <mergeCell ref="A1003:C1003"/>
    <mergeCell ref="A1002:C1002"/>
    <mergeCell ref="A1000:C1000"/>
    <mergeCell ref="A1007:C1007"/>
    <mergeCell ref="A1009:C1009"/>
    <mergeCell ref="A1010:C1010"/>
    <mergeCell ref="A996:C996"/>
    <mergeCell ref="A999:C999"/>
    <mergeCell ref="A1034:C1034"/>
    <mergeCell ref="A1030:C1030"/>
    <mergeCell ref="A1013:C1013"/>
    <mergeCell ref="A1011:C1011"/>
    <mergeCell ref="A1071:C1071"/>
    <mergeCell ref="A1079:C1079"/>
    <mergeCell ref="A1110:C1110"/>
    <mergeCell ref="A1087:C1087"/>
    <mergeCell ref="A1040:C1040"/>
    <mergeCell ref="A1056:C1056"/>
    <mergeCell ref="A1063:C1063"/>
    <mergeCell ref="A1049:C1049"/>
    <mergeCell ref="A1055:C1055"/>
    <mergeCell ref="A1043:C1043"/>
    <mergeCell ref="A1073:C1073"/>
    <mergeCell ref="A1072:C1072"/>
    <mergeCell ref="A1092:C1092"/>
    <mergeCell ref="A1077:C1077"/>
    <mergeCell ref="A1103:C1103"/>
    <mergeCell ref="A1084:C1084"/>
    <mergeCell ref="A1101:C1101"/>
    <mergeCell ref="A1102:C1102"/>
    <mergeCell ref="A1075:C1075"/>
    <mergeCell ref="A1076:C1076"/>
    <mergeCell ref="H1133:J1133"/>
    <mergeCell ref="H1110:J1110"/>
    <mergeCell ref="A1132:C1132"/>
    <mergeCell ref="A1115:C1115"/>
    <mergeCell ref="A1108:C1108"/>
    <mergeCell ref="A1111:C1111"/>
    <mergeCell ref="A1119:C1119"/>
    <mergeCell ref="A1112:C1112"/>
    <mergeCell ref="A1113:C1113"/>
    <mergeCell ref="H1052:J1052"/>
    <mergeCell ref="H1054:J1054"/>
    <mergeCell ref="A1065:C1065"/>
    <mergeCell ref="A1148:C1148"/>
    <mergeCell ref="A1117:C1117"/>
    <mergeCell ref="A1150:C1150"/>
    <mergeCell ref="H1146:J1146"/>
    <mergeCell ref="A1099:C1099"/>
    <mergeCell ref="H1103:J1103"/>
    <mergeCell ref="A1118:C1118"/>
    <mergeCell ref="A1048:C1048"/>
    <mergeCell ref="A1059:C1059"/>
    <mergeCell ref="A1054:C1054"/>
    <mergeCell ref="A1051:C1051"/>
    <mergeCell ref="A1050:C1050"/>
    <mergeCell ref="A1052:C1052"/>
    <mergeCell ref="H1090:J1090"/>
    <mergeCell ref="H1087:J1087"/>
    <mergeCell ref="A1031:C1031"/>
    <mergeCell ref="A1036:C1036"/>
    <mergeCell ref="A1041:C1041"/>
    <mergeCell ref="H1024:J1024"/>
    <mergeCell ref="A1069:C1069"/>
    <mergeCell ref="A1068:C1068"/>
    <mergeCell ref="A1062:C1062"/>
    <mergeCell ref="A1057:C1057"/>
    <mergeCell ref="A1249:C1249"/>
    <mergeCell ref="A1158:C1158"/>
    <mergeCell ref="A1191:C1191"/>
    <mergeCell ref="A1160:C1160"/>
    <mergeCell ref="A1083:C1083"/>
    <mergeCell ref="H1092:J1092"/>
    <mergeCell ref="H1089:J1089"/>
    <mergeCell ref="H1096:J1096"/>
    <mergeCell ref="H1118:J1118"/>
    <mergeCell ref="H1114:J1114"/>
    <mergeCell ref="H1068:J1068"/>
    <mergeCell ref="H423:J423"/>
    <mergeCell ref="H627:J627"/>
    <mergeCell ref="H572:J572"/>
    <mergeCell ref="H606:J606"/>
    <mergeCell ref="H592:J592"/>
    <mergeCell ref="H607:J607"/>
    <mergeCell ref="H866:J866"/>
    <mergeCell ref="H1057:J1057"/>
    <mergeCell ref="H1058:J1058"/>
    <mergeCell ref="H865:J865"/>
    <mergeCell ref="H744:J744"/>
    <mergeCell ref="H665:J665"/>
    <mergeCell ref="H854:J854"/>
    <mergeCell ref="H867:J867"/>
    <mergeCell ref="H844:J844"/>
    <mergeCell ref="H816:J816"/>
    <mergeCell ref="H814:J814"/>
    <mergeCell ref="H692:J692"/>
    <mergeCell ref="H728:J728"/>
    <mergeCell ref="H391:J391"/>
    <mergeCell ref="H574:J574"/>
    <mergeCell ref="H469:J469"/>
    <mergeCell ref="H561:J561"/>
    <mergeCell ref="H470:J470"/>
    <mergeCell ref="I532:J532"/>
    <mergeCell ref="H471:J471"/>
    <mergeCell ref="H560:J560"/>
    <mergeCell ref="H559:J559"/>
    <mergeCell ref="I533:J533"/>
    <mergeCell ref="A97:C97"/>
    <mergeCell ref="A397:C397"/>
    <mergeCell ref="A102:C102"/>
    <mergeCell ref="A202:C202"/>
    <mergeCell ref="A205:C205"/>
    <mergeCell ref="A154:C154"/>
    <mergeCell ref="A126:C126"/>
    <mergeCell ref="A391:C391"/>
    <mergeCell ref="A282:C282"/>
    <mergeCell ref="A298:C298"/>
    <mergeCell ref="H66:J66"/>
    <mergeCell ref="H73:J73"/>
    <mergeCell ref="H70:J70"/>
    <mergeCell ref="H97:J97"/>
    <mergeCell ref="H96:J96"/>
    <mergeCell ref="A74:C74"/>
    <mergeCell ref="H89:J89"/>
    <mergeCell ref="A82:C82"/>
    <mergeCell ref="H91:J91"/>
    <mergeCell ref="A96:C96"/>
    <mergeCell ref="H293:J293"/>
    <mergeCell ref="H81:J81"/>
    <mergeCell ref="H86:J86"/>
    <mergeCell ref="H618:J618"/>
    <mergeCell ref="H580:J580"/>
    <mergeCell ref="H583:J583"/>
    <mergeCell ref="H579:J579"/>
    <mergeCell ref="H615:J615"/>
    <mergeCell ref="H219:J219"/>
    <mergeCell ref="H397:J397"/>
    <mergeCell ref="H582:J582"/>
    <mergeCell ref="H584:J584"/>
    <mergeCell ref="A80:C80"/>
    <mergeCell ref="A92:C92"/>
    <mergeCell ref="H573:J573"/>
    <mergeCell ref="H577:J577"/>
    <mergeCell ref="A402:C402"/>
    <mergeCell ref="H555:J555"/>
    <mergeCell ref="A334:C334"/>
    <mergeCell ref="A333:C333"/>
    <mergeCell ref="H631:J631"/>
    <mergeCell ref="H651:J651"/>
    <mergeCell ref="H591:J591"/>
    <mergeCell ref="H613:J613"/>
    <mergeCell ref="H608:J608"/>
    <mergeCell ref="H616:J616"/>
    <mergeCell ref="H611:J611"/>
    <mergeCell ref="H629:J629"/>
    <mergeCell ref="H609:J609"/>
    <mergeCell ref="H624:J624"/>
    <mergeCell ref="H655:J655"/>
    <mergeCell ref="A973:C973"/>
    <mergeCell ref="H868:J868"/>
    <mergeCell ref="H869:J869"/>
    <mergeCell ref="H870:J870"/>
    <mergeCell ref="H875:J875"/>
    <mergeCell ref="H882:J882"/>
    <mergeCell ref="H883:J883"/>
    <mergeCell ref="A935:C935"/>
    <mergeCell ref="A930:C930"/>
    <mergeCell ref="H983:J983"/>
    <mergeCell ref="H973:J973"/>
    <mergeCell ref="H897:J897"/>
    <mergeCell ref="H954:J954"/>
    <mergeCell ref="H889:J889"/>
    <mergeCell ref="H985:J985"/>
    <mergeCell ref="H945:J945"/>
    <mergeCell ref="H974:J974"/>
    <mergeCell ref="H981:J981"/>
    <mergeCell ref="H978:J978"/>
    <mergeCell ref="A929:C929"/>
    <mergeCell ref="A932:C932"/>
    <mergeCell ref="H886:J886"/>
    <mergeCell ref="H970:J970"/>
    <mergeCell ref="H971:J971"/>
    <mergeCell ref="H943:J943"/>
    <mergeCell ref="H893:J893"/>
    <mergeCell ref="A912:C912"/>
    <mergeCell ref="A904:C904"/>
    <mergeCell ref="H969:J969"/>
    <mergeCell ref="A919:C919"/>
    <mergeCell ref="A924:C924"/>
    <mergeCell ref="A920:C920"/>
    <mergeCell ref="A923:C923"/>
    <mergeCell ref="A927:C927"/>
    <mergeCell ref="A928:C928"/>
    <mergeCell ref="H1032:J1032"/>
    <mergeCell ref="H979:J979"/>
    <mergeCell ref="H906:J906"/>
    <mergeCell ref="H1012:J1012"/>
    <mergeCell ref="H912:J912"/>
    <mergeCell ref="H931:J931"/>
    <mergeCell ref="H986:J986"/>
    <mergeCell ref="H987:J987"/>
    <mergeCell ref="H909:J909"/>
    <mergeCell ref="H959:J959"/>
    <mergeCell ref="H1044:J1044"/>
    <mergeCell ref="H1033:J1033"/>
    <mergeCell ref="H936:J936"/>
    <mergeCell ref="H1000:J1000"/>
    <mergeCell ref="H961:J961"/>
    <mergeCell ref="H947:J947"/>
    <mergeCell ref="H1043:J1043"/>
    <mergeCell ref="H967:J967"/>
    <mergeCell ref="H972:J972"/>
    <mergeCell ref="H1034:J1034"/>
    <mergeCell ref="H956:J956"/>
    <mergeCell ref="H950:J950"/>
    <mergeCell ref="H953:J953"/>
    <mergeCell ref="H960:J960"/>
    <mergeCell ref="H951:J951"/>
    <mergeCell ref="H957:J957"/>
    <mergeCell ref="H952:J952"/>
    <mergeCell ref="H955:J955"/>
    <mergeCell ref="H958:J958"/>
    <mergeCell ref="A983:C983"/>
    <mergeCell ref="H962:J962"/>
    <mergeCell ref="A968:C968"/>
    <mergeCell ref="A960:C960"/>
    <mergeCell ref="A956:C956"/>
    <mergeCell ref="A975:C975"/>
    <mergeCell ref="A982:C982"/>
    <mergeCell ref="A970:C970"/>
    <mergeCell ref="A971:C971"/>
    <mergeCell ref="A966:C966"/>
    <mergeCell ref="H1047:J1047"/>
    <mergeCell ref="H1002:J1002"/>
    <mergeCell ref="H1029:J1029"/>
    <mergeCell ref="H1011:J1011"/>
    <mergeCell ref="H1022:J1022"/>
    <mergeCell ref="H1031:J1031"/>
    <mergeCell ref="H1010:J1010"/>
    <mergeCell ref="H1036:J1036"/>
    <mergeCell ref="H1007:J1007"/>
    <mergeCell ref="H1025:J1025"/>
    <mergeCell ref="H1001:J1001"/>
    <mergeCell ref="H1081:J1081"/>
    <mergeCell ref="H1079:J1079"/>
    <mergeCell ref="H1078:J1078"/>
    <mergeCell ref="H1076:J1076"/>
    <mergeCell ref="A980:C980"/>
    <mergeCell ref="H1051:J1051"/>
    <mergeCell ref="I1056:J1056"/>
    <mergeCell ref="H1049:J1049"/>
    <mergeCell ref="H1030:J1030"/>
    <mergeCell ref="H1048:J1048"/>
    <mergeCell ref="H1067:J1067"/>
    <mergeCell ref="H1071:J1071"/>
    <mergeCell ref="H1070:J1070"/>
    <mergeCell ref="H1075:J1075"/>
    <mergeCell ref="A1078:C1078"/>
    <mergeCell ref="H1077:J1077"/>
    <mergeCell ref="H1050:J1050"/>
    <mergeCell ref="A1053:C1053"/>
    <mergeCell ref="H1072:J1072"/>
    <mergeCell ref="A1080:C1080"/>
    <mergeCell ref="A1070:C1070"/>
    <mergeCell ref="H1073:J1073"/>
    <mergeCell ref="H1080:J1080"/>
    <mergeCell ref="A1074:C1074"/>
    <mergeCell ref="H1100:J1100"/>
    <mergeCell ref="H1095:J1095"/>
    <mergeCell ref="H1093:J1093"/>
    <mergeCell ref="H1098:J1098"/>
    <mergeCell ref="A1097:C1097"/>
    <mergeCell ref="H1115:J1115"/>
    <mergeCell ref="H1099:J1099"/>
    <mergeCell ref="H1108:J1108"/>
    <mergeCell ref="H1113:J1113"/>
    <mergeCell ref="H1105:J1105"/>
    <mergeCell ref="H1107:J1107"/>
    <mergeCell ref="H1101:J1101"/>
    <mergeCell ref="A1098:C1098"/>
    <mergeCell ref="A1139:C1139"/>
    <mergeCell ref="I1137:J1137"/>
    <mergeCell ref="H1094:J1094"/>
    <mergeCell ref="A1134:C1134"/>
    <mergeCell ref="A1129:C1129"/>
    <mergeCell ref="A1109:C1109"/>
    <mergeCell ref="H1120:J1120"/>
    <mergeCell ref="A1127:C1127"/>
    <mergeCell ref="H1121:J1121"/>
    <mergeCell ref="I1144:J1144"/>
    <mergeCell ref="H1142:J1142"/>
    <mergeCell ref="A1133:C1133"/>
    <mergeCell ref="A1128:C1128"/>
    <mergeCell ref="A1125:C1125"/>
    <mergeCell ref="H1122:J1122"/>
    <mergeCell ref="H1123:J1123"/>
    <mergeCell ref="A1130:C1130"/>
    <mergeCell ref="H1126:J1126"/>
    <mergeCell ref="H1125:J1125"/>
    <mergeCell ref="A1122:C1122"/>
    <mergeCell ref="A1123:C1123"/>
    <mergeCell ref="H1119:J1119"/>
    <mergeCell ref="H1127:J1127"/>
    <mergeCell ref="A1124:C1124"/>
    <mergeCell ref="A1096:C1096"/>
    <mergeCell ref="H1116:J1116"/>
    <mergeCell ref="H1111:J1111"/>
    <mergeCell ref="H1109:J1109"/>
    <mergeCell ref="H1106:J1106"/>
    <mergeCell ref="A1104:C1104"/>
    <mergeCell ref="H1104:J1104"/>
    <mergeCell ref="H1097:J1097"/>
    <mergeCell ref="H1102:J1102"/>
    <mergeCell ref="H1084:J1084"/>
    <mergeCell ref="H1086:J1086"/>
    <mergeCell ref="H1085:J1085"/>
    <mergeCell ref="H1088:J1088"/>
    <mergeCell ref="A1095:C1095"/>
    <mergeCell ref="A1086:C1086"/>
    <mergeCell ref="H1082:J1082"/>
    <mergeCell ref="H1046:J1046"/>
    <mergeCell ref="H1083:J1083"/>
    <mergeCell ref="H1042:J1042"/>
    <mergeCell ref="H849:J849"/>
    <mergeCell ref="H949:J949"/>
    <mergeCell ref="H948:J948"/>
    <mergeCell ref="H874:J874"/>
    <mergeCell ref="H898:J898"/>
    <mergeCell ref="H910:J910"/>
    <mergeCell ref="H920:J920"/>
    <mergeCell ref="H884:J884"/>
    <mergeCell ref="H881:J881"/>
    <mergeCell ref="H892:J892"/>
    <mergeCell ref="H891:J891"/>
    <mergeCell ref="H900:J900"/>
    <mergeCell ref="H885:J885"/>
    <mergeCell ref="H913:J913"/>
    <mergeCell ref="H857:J857"/>
    <mergeCell ref="H871:J871"/>
    <mergeCell ref="H861:J861"/>
    <mergeCell ref="H890:J890"/>
    <mergeCell ref="H873:J873"/>
    <mergeCell ref="H879:J879"/>
    <mergeCell ref="H878:J878"/>
    <mergeCell ref="H877:J877"/>
    <mergeCell ref="H880:J880"/>
    <mergeCell ref="H872:J872"/>
    <mergeCell ref="H853:J853"/>
    <mergeCell ref="H859:J859"/>
    <mergeCell ref="H858:J858"/>
    <mergeCell ref="H850:J850"/>
    <mergeCell ref="H855:J855"/>
    <mergeCell ref="H863:J863"/>
    <mergeCell ref="H862:J862"/>
    <mergeCell ref="H851:J851"/>
    <mergeCell ref="H860:J860"/>
    <mergeCell ref="H852:J852"/>
    <mergeCell ref="H653:J653"/>
    <mergeCell ref="H643:J643"/>
    <mergeCell ref="H650:J650"/>
    <mergeCell ref="H652:J652"/>
    <mergeCell ref="H639:J639"/>
    <mergeCell ref="H636:J636"/>
    <mergeCell ref="H645:J645"/>
    <mergeCell ref="H649:J649"/>
    <mergeCell ref="H596:J596"/>
    <mergeCell ref="H595:J595"/>
    <mergeCell ref="H593:J593"/>
    <mergeCell ref="H590:J590"/>
    <mergeCell ref="A393:C393"/>
    <mergeCell ref="H389:J389"/>
    <mergeCell ref="A591:C591"/>
    <mergeCell ref="A595:C595"/>
    <mergeCell ref="A586:C586"/>
    <mergeCell ref="A588:C588"/>
    <mergeCell ref="A371:C371"/>
    <mergeCell ref="H297:J297"/>
    <mergeCell ref="H300:J300"/>
    <mergeCell ref="A372:C372"/>
    <mergeCell ref="A302:C302"/>
    <mergeCell ref="H310:J310"/>
    <mergeCell ref="H313:J313"/>
    <mergeCell ref="H312:J312"/>
    <mergeCell ref="I358:J358"/>
    <mergeCell ref="H319:J319"/>
    <mergeCell ref="A310:C310"/>
    <mergeCell ref="H354:J354"/>
    <mergeCell ref="H355:J355"/>
    <mergeCell ref="A339:C339"/>
    <mergeCell ref="A351:C351"/>
    <mergeCell ref="A338:C338"/>
    <mergeCell ref="H311:J311"/>
    <mergeCell ref="H323:J323"/>
    <mergeCell ref="H324:J324"/>
    <mergeCell ref="A323:C323"/>
    <mergeCell ref="H305:J305"/>
    <mergeCell ref="A309:C309"/>
    <mergeCell ref="H296:J296"/>
    <mergeCell ref="H308:J308"/>
    <mergeCell ref="H309:J309"/>
    <mergeCell ref="I359:J359"/>
    <mergeCell ref="A306:C306"/>
    <mergeCell ref="A305:C305"/>
    <mergeCell ref="H320:J320"/>
    <mergeCell ref="A341:C341"/>
    <mergeCell ref="H929:J929"/>
    <mergeCell ref="H888:J888"/>
    <mergeCell ref="H914:J914"/>
    <mergeCell ref="H918:J918"/>
    <mergeCell ref="H928:J928"/>
    <mergeCell ref="H917:J917"/>
    <mergeCell ref="H902:J902"/>
    <mergeCell ref="H894:J894"/>
    <mergeCell ref="H919:J919"/>
    <mergeCell ref="H895:J895"/>
    <mergeCell ref="A597:C597"/>
    <mergeCell ref="A592:C592"/>
    <mergeCell ref="A629:C629"/>
    <mergeCell ref="A623:C623"/>
    <mergeCell ref="A603:C603"/>
    <mergeCell ref="A601:C601"/>
    <mergeCell ref="A598:C598"/>
    <mergeCell ref="A606:C606"/>
    <mergeCell ref="A622:C622"/>
    <mergeCell ref="A627:C627"/>
    <mergeCell ref="H944:J944"/>
    <mergeCell ref="H942:J942"/>
    <mergeCell ref="H903:J903"/>
    <mergeCell ref="H904:J904"/>
    <mergeCell ref="H911:J911"/>
    <mergeCell ref="H925:J925"/>
    <mergeCell ref="H930:J930"/>
    <mergeCell ref="H922:J922"/>
    <mergeCell ref="H926:J926"/>
    <mergeCell ref="H938:J938"/>
    <mergeCell ref="H946:J946"/>
    <mergeCell ref="H940:J940"/>
    <mergeCell ref="H915:J915"/>
    <mergeCell ref="H935:J935"/>
    <mergeCell ref="H907:J907"/>
    <mergeCell ref="H939:J939"/>
    <mergeCell ref="H941:J941"/>
    <mergeCell ref="H927:J927"/>
    <mergeCell ref="H921:J921"/>
    <mergeCell ref="H932:J932"/>
    <mergeCell ref="H933:J933"/>
    <mergeCell ref="H924:J924"/>
    <mergeCell ref="H896:J896"/>
    <mergeCell ref="H934:J934"/>
    <mergeCell ref="H937:J937"/>
    <mergeCell ref="H905:J905"/>
    <mergeCell ref="H901:J901"/>
    <mergeCell ref="H923:J923"/>
    <mergeCell ref="H908:J908"/>
    <mergeCell ref="H899:J899"/>
    <mergeCell ref="A962:C962"/>
    <mergeCell ref="H963:J963"/>
    <mergeCell ref="H968:J968"/>
    <mergeCell ref="A963:C963"/>
    <mergeCell ref="A972:C972"/>
    <mergeCell ref="A979:C979"/>
    <mergeCell ref="A977:C977"/>
    <mergeCell ref="A967:C967"/>
    <mergeCell ref="A964:C964"/>
    <mergeCell ref="A965:C965"/>
    <mergeCell ref="H1019:J1019"/>
    <mergeCell ref="H1021:J1021"/>
    <mergeCell ref="A1004:C1004"/>
    <mergeCell ref="H1013:J1013"/>
    <mergeCell ref="H1014:J1014"/>
    <mergeCell ref="A1018:C1018"/>
    <mergeCell ref="H1018:J1018"/>
    <mergeCell ref="A1008:C1008"/>
    <mergeCell ref="A1015:C1015"/>
    <mergeCell ref="A1021:C1021"/>
    <mergeCell ref="A1044:C1044"/>
    <mergeCell ref="H1015:J1015"/>
    <mergeCell ref="A1039:C1039"/>
    <mergeCell ref="A1032:C1032"/>
    <mergeCell ref="A1033:C1033"/>
    <mergeCell ref="A1023:C1023"/>
    <mergeCell ref="H1027:J1027"/>
    <mergeCell ref="H1038:J1038"/>
    <mergeCell ref="H1035:J1035"/>
    <mergeCell ref="A1025:C1025"/>
    <mergeCell ref="A985:C985"/>
    <mergeCell ref="A986:C986"/>
    <mergeCell ref="A1019:C1019"/>
    <mergeCell ref="A1022:C1022"/>
    <mergeCell ref="A1014:C1014"/>
    <mergeCell ref="A1029:C1029"/>
    <mergeCell ref="A989:C989"/>
    <mergeCell ref="A997:C997"/>
    <mergeCell ref="A1027:C1027"/>
    <mergeCell ref="A1028:C1028"/>
    <mergeCell ref="A1093:C1093"/>
    <mergeCell ref="A1038:C1038"/>
    <mergeCell ref="A1058:C1058"/>
    <mergeCell ref="A1094:C1094"/>
    <mergeCell ref="A1066:C1066"/>
    <mergeCell ref="A1067:C1067"/>
    <mergeCell ref="A1061:C1061"/>
    <mergeCell ref="A1042:C1042"/>
    <mergeCell ref="A1047:C1047"/>
    <mergeCell ref="A1045:C1045"/>
    <mergeCell ref="H1028:J1028"/>
    <mergeCell ref="A988:C988"/>
    <mergeCell ref="H1017:J1017"/>
    <mergeCell ref="H1023:J1023"/>
    <mergeCell ref="A1026:C1026"/>
    <mergeCell ref="A991:C991"/>
    <mergeCell ref="H1009:J1009"/>
    <mergeCell ref="H1026:J1026"/>
    <mergeCell ref="A993:C993"/>
    <mergeCell ref="H1020:J1020"/>
    <mergeCell ref="A984:C984"/>
    <mergeCell ref="A926:C926"/>
    <mergeCell ref="A936:C936"/>
    <mergeCell ref="A943:C943"/>
    <mergeCell ref="A958:C958"/>
    <mergeCell ref="A938:C938"/>
    <mergeCell ref="A949:C949"/>
    <mergeCell ref="A941:C941"/>
    <mergeCell ref="A942:C942"/>
    <mergeCell ref="A940:C940"/>
    <mergeCell ref="A961:C961"/>
    <mergeCell ref="A946:C946"/>
    <mergeCell ref="A952:C952"/>
    <mergeCell ref="A953:C953"/>
    <mergeCell ref="A955:C955"/>
    <mergeCell ref="A948:C948"/>
    <mergeCell ref="A950:C950"/>
    <mergeCell ref="A951:C951"/>
    <mergeCell ref="A959:C959"/>
    <mergeCell ref="A947:C947"/>
    <mergeCell ref="A925:C925"/>
    <mergeCell ref="A907:C907"/>
    <mergeCell ref="A921:C921"/>
    <mergeCell ref="A922:C922"/>
    <mergeCell ref="A883:C883"/>
    <mergeCell ref="A891:C891"/>
    <mergeCell ref="A886:C886"/>
    <mergeCell ref="A913:C913"/>
    <mergeCell ref="A908:C908"/>
    <mergeCell ref="A910:C910"/>
    <mergeCell ref="A697:C697"/>
    <mergeCell ref="A676:C676"/>
    <mergeCell ref="A672:C672"/>
    <mergeCell ref="A721:C721"/>
    <mergeCell ref="A696:C696"/>
    <mergeCell ref="A673:C673"/>
    <mergeCell ref="A680:C680"/>
    <mergeCell ref="A675:C675"/>
    <mergeCell ref="A714:C714"/>
    <mergeCell ref="A703:C703"/>
    <mergeCell ref="A661:C661"/>
    <mergeCell ref="A619:C619"/>
    <mergeCell ref="A466:C466"/>
    <mergeCell ref="A611:C611"/>
    <mergeCell ref="A625:C625"/>
    <mergeCell ref="A662:C662"/>
    <mergeCell ref="A593:C593"/>
    <mergeCell ref="A620:C620"/>
    <mergeCell ref="A613:C613"/>
    <mergeCell ref="A650:C650"/>
    <mergeCell ref="A570:C570"/>
    <mergeCell ref="A553:C553"/>
    <mergeCell ref="A435:C435"/>
    <mergeCell ref="A431:C431"/>
    <mergeCell ref="A474:C474"/>
    <mergeCell ref="A612:C612"/>
    <mergeCell ref="A579:C579"/>
    <mergeCell ref="A578:C578"/>
    <mergeCell ref="A590:C590"/>
    <mergeCell ref="A596:C596"/>
    <mergeCell ref="A432:C432"/>
    <mergeCell ref="A583:C583"/>
    <mergeCell ref="A445:C445"/>
    <mergeCell ref="A446:C446"/>
    <mergeCell ref="A461:C461"/>
    <mergeCell ref="A454:C454"/>
    <mergeCell ref="A438:C438"/>
    <mergeCell ref="A437:C437"/>
    <mergeCell ref="A460:C460"/>
    <mergeCell ref="A448:C448"/>
    <mergeCell ref="A456:C456"/>
    <mergeCell ref="A451:C451"/>
    <mergeCell ref="A463:C463"/>
    <mergeCell ref="A362:C362"/>
    <mergeCell ref="A462:C462"/>
    <mergeCell ref="A564:C564"/>
    <mergeCell ref="A542:C542"/>
    <mergeCell ref="A562:C562"/>
    <mergeCell ref="A430:C430"/>
    <mergeCell ref="A439:C439"/>
    <mergeCell ref="A442:C442"/>
    <mergeCell ref="A472:C472"/>
    <mergeCell ref="A429:C429"/>
    <mergeCell ref="A464:C464"/>
    <mergeCell ref="H351:J351"/>
    <mergeCell ref="A363:C363"/>
    <mergeCell ref="A376:C376"/>
    <mergeCell ref="A390:C390"/>
    <mergeCell ref="A366:C366"/>
    <mergeCell ref="A423:C423"/>
    <mergeCell ref="H393:J393"/>
    <mergeCell ref="H398:J398"/>
    <mergeCell ref="A418:C418"/>
    <mergeCell ref="A344:C344"/>
    <mergeCell ref="H317:J317"/>
    <mergeCell ref="A336:C336"/>
    <mergeCell ref="A340:C340"/>
    <mergeCell ref="A379:C379"/>
    <mergeCell ref="A373:C373"/>
    <mergeCell ref="A332:C332"/>
    <mergeCell ref="A380:C380"/>
    <mergeCell ref="A381:C381"/>
    <mergeCell ref="H302:J302"/>
    <mergeCell ref="H303:J303"/>
    <mergeCell ref="A303:C303"/>
    <mergeCell ref="A352:C352"/>
    <mergeCell ref="A308:C308"/>
    <mergeCell ref="H307:J307"/>
    <mergeCell ref="H316:J316"/>
    <mergeCell ref="H332:J332"/>
    <mergeCell ref="A375:C375"/>
    <mergeCell ref="A383:C383"/>
    <mergeCell ref="A378:C378"/>
    <mergeCell ref="A428:C428"/>
    <mergeCell ref="H417:J417"/>
    <mergeCell ref="H418:J418"/>
    <mergeCell ref="H411:J411"/>
    <mergeCell ref="H419:J419"/>
    <mergeCell ref="A392:C392"/>
    <mergeCell ref="H413:J413"/>
    <mergeCell ref="H409:J409"/>
    <mergeCell ref="H426:J426"/>
    <mergeCell ref="H463:J463"/>
    <mergeCell ref="H424:J424"/>
    <mergeCell ref="H435:J435"/>
    <mergeCell ref="H442:J442"/>
    <mergeCell ref="H438:J438"/>
    <mergeCell ref="H443:J443"/>
    <mergeCell ref="H432:J432"/>
    <mergeCell ref="H416:J416"/>
    <mergeCell ref="H421:J421"/>
    <mergeCell ref="H406:J406"/>
    <mergeCell ref="H464:J464"/>
    <mergeCell ref="H462:J462"/>
    <mergeCell ref="H461:J461"/>
    <mergeCell ref="H460:J460"/>
    <mergeCell ref="H429:J429"/>
    <mergeCell ref="H433:J433"/>
    <mergeCell ref="H431:J431"/>
    <mergeCell ref="H414:J414"/>
    <mergeCell ref="H434:J434"/>
    <mergeCell ref="H399:J399"/>
    <mergeCell ref="A389:C389"/>
    <mergeCell ref="A388:C388"/>
    <mergeCell ref="H401:J401"/>
    <mergeCell ref="H405:J405"/>
    <mergeCell ref="H392:J392"/>
    <mergeCell ref="H402:J402"/>
    <mergeCell ref="A405:C405"/>
    <mergeCell ref="H408:J408"/>
    <mergeCell ref="A385:C385"/>
    <mergeCell ref="A395:C395"/>
    <mergeCell ref="H342:J342"/>
    <mergeCell ref="H373:J373"/>
    <mergeCell ref="H371:J371"/>
    <mergeCell ref="H348:J348"/>
    <mergeCell ref="H378:J378"/>
    <mergeCell ref="H380:J380"/>
    <mergeCell ref="A382:C382"/>
    <mergeCell ref="A377:C377"/>
    <mergeCell ref="H387:J387"/>
    <mergeCell ref="H384:J384"/>
    <mergeCell ref="H377:J377"/>
    <mergeCell ref="H341:J341"/>
    <mergeCell ref="H388:J388"/>
    <mergeCell ref="H370:J370"/>
    <mergeCell ref="H381:J381"/>
    <mergeCell ref="H336:J336"/>
    <mergeCell ref="H346:J346"/>
    <mergeCell ref="H338:J338"/>
    <mergeCell ref="H345:J345"/>
    <mergeCell ref="H340:J340"/>
    <mergeCell ref="H382:J382"/>
    <mergeCell ref="A251:C251"/>
    <mergeCell ref="A297:C297"/>
    <mergeCell ref="H301:J301"/>
    <mergeCell ref="H267:J267"/>
    <mergeCell ref="H263:J263"/>
    <mergeCell ref="H333:J333"/>
    <mergeCell ref="H306:J306"/>
    <mergeCell ref="H321:J321"/>
    <mergeCell ref="H315:J315"/>
    <mergeCell ref="H304:J304"/>
    <mergeCell ref="H298:J298"/>
    <mergeCell ref="H329:J329"/>
    <mergeCell ref="A261:C261"/>
    <mergeCell ref="A262:C262"/>
    <mergeCell ref="H262:J262"/>
    <mergeCell ref="A267:C267"/>
    <mergeCell ref="A296:C296"/>
    <mergeCell ref="A294:C294"/>
    <mergeCell ref="H299:J299"/>
    <mergeCell ref="A321:C321"/>
    <mergeCell ref="H347:J347"/>
    <mergeCell ref="H328:J328"/>
    <mergeCell ref="A274:C274"/>
    <mergeCell ref="A320:C320"/>
    <mergeCell ref="A259:C259"/>
    <mergeCell ref="A260:C260"/>
    <mergeCell ref="H259:J259"/>
    <mergeCell ref="A301:C301"/>
    <mergeCell ref="H280:J280"/>
    <mergeCell ref="H282:J282"/>
    <mergeCell ref="H664:J664"/>
    <mergeCell ref="I457:J457"/>
    <mergeCell ref="H410:J410"/>
    <mergeCell ref="H330:J330"/>
    <mergeCell ref="A299:C299"/>
    <mergeCell ref="A263:C263"/>
    <mergeCell ref="H350:J350"/>
    <mergeCell ref="H375:J375"/>
    <mergeCell ref="H394:J394"/>
    <mergeCell ref="H379:J379"/>
    <mergeCell ref="H407:J407"/>
    <mergeCell ref="H374:J374"/>
    <mergeCell ref="H383:J383"/>
    <mergeCell ref="H361:J361"/>
    <mergeCell ref="H365:J365"/>
    <mergeCell ref="H594:J594"/>
    <mergeCell ref="H368:J368"/>
    <mergeCell ref="H446:J446"/>
    <mergeCell ref="H372:J372"/>
    <mergeCell ref="H395:J395"/>
    <mergeCell ref="H415:J415"/>
    <mergeCell ref="H376:J376"/>
    <mergeCell ref="H369:J369"/>
    <mergeCell ref="H412:J412"/>
    <mergeCell ref="H425:J425"/>
    <mergeCell ref="A788:C788"/>
    <mergeCell ref="H762:J762"/>
    <mergeCell ref="A778:C778"/>
    <mergeCell ref="A782:C782"/>
    <mergeCell ref="H732:J732"/>
    <mergeCell ref="H813:J813"/>
    <mergeCell ref="A713:C713"/>
    <mergeCell ref="A717:C717"/>
    <mergeCell ref="A752:C752"/>
    <mergeCell ref="A753:C753"/>
    <mergeCell ref="H807:J807"/>
    <mergeCell ref="A742:C742"/>
    <mergeCell ref="H750:J750"/>
    <mergeCell ref="A804:C804"/>
    <mergeCell ref="A796:C796"/>
    <mergeCell ref="H815:J815"/>
    <mergeCell ref="A842:C842"/>
    <mergeCell ref="A840:C840"/>
    <mergeCell ref="A818:C818"/>
    <mergeCell ref="H836:J836"/>
    <mergeCell ref="H833:J833"/>
    <mergeCell ref="H828:J828"/>
    <mergeCell ref="H837:J837"/>
    <mergeCell ref="H817:J817"/>
    <mergeCell ref="A827:C827"/>
    <mergeCell ref="H798:J798"/>
    <mergeCell ref="H802:J802"/>
    <mergeCell ref="H782:J782"/>
    <mergeCell ref="H784:J784"/>
    <mergeCell ref="H795:J795"/>
    <mergeCell ref="H809:J809"/>
    <mergeCell ref="H791:J791"/>
    <mergeCell ref="H801:J801"/>
    <mergeCell ref="A933:C933"/>
    <mergeCell ref="H835:J835"/>
    <mergeCell ref="H830:J830"/>
    <mergeCell ref="H834:J834"/>
    <mergeCell ref="H847:J847"/>
    <mergeCell ref="H843:J843"/>
    <mergeCell ref="H845:J845"/>
    <mergeCell ref="H842:J842"/>
    <mergeCell ref="H846:J846"/>
    <mergeCell ref="H841:J841"/>
    <mergeCell ref="A820:C820"/>
    <mergeCell ref="A821:C821"/>
    <mergeCell ref="A825:C825"/>
    <mergeCell ref="H840:J840"/>
    <mergeCell ref="H825:J825"/>
    <mergeCell ref="A828:C828"/>
    <mergeCell ref="H823:J823"/>
    <mergeCell ref="H832:J832"/>
    <mergeCell ref="H829:J829"/>
    <mergeCell ref="A945:C945"/>
    <mergeCell ref="A918:C918"/>
    <mergeCell ref="A856:C856"/>
    <mergeCell ref="A857:C857"/>
    <mergeCell ref="A937:C937"/>
    <mergeCell ref="H827:J827"/>
    <mergeCell ref="A845:C845"/>
    <mergeCell ref="H838:J838"/>
    <mergeCell ref="H848:J848"/>
    <mergeCell ref="H916:J916"/>
    <mergeCell ref="A954:C954"/>
    <mergeCell ref="A957:C957"/>
    <mergeCell ref="A969:C969"/>
    <mergeCell ref="H822:J822"/>
    <mergeCell ref="H831:J831"/>
    <mergeCell ref="A858:C858"/>
    <mergeCell ref="H856:J856"/>
    <mergeCell ref="H824:J824"/>
    <mergeCell ref="A944:C944"/>
    <mergeCell ref="A931:C931"/>
    <mergeCell ref="H1130:J1130"/>
    <mergeCell ref="A1142:C1142"/>
    <mergeCell ref="A1140:C1140"/>
    <mergeCell ref="I1141:J1141"/>
    <mergeCell ref="I1143:J1143"/>
    <mergeCell ref="I1136:J1136"/>
    <mergeCell ref="H1135:J1135"/>
    <mergeCell ref="I1140:J1140"/>
    <mergeCell ref="H1131:J1131"/>
    <mergeCell ref="A1143:C1143"/>
    <mergeCell ref="H1166:J1166"/>
    <mergeCell ref="H1154:J1154"/>
    <mergeCell ref="H1134:J1134"/>
    <mergeCell ref="A1141:C1141"/>
    <mergeCell ref="H1156:J1156"/>
    <mergeCell ref="H1157:J1157"/>
    <mergeCell ref="H1148:J1148"/>
    <mergeCell ref="A1154:C1154"/>
    <mergeCell ref="H1151:J1151"/>
    <mergeCell ref="A1136:C1136"/>
    <mergeCell ref="H1139:J1139"/>
    <mergeCell ref="A1188:C1188"/>
    <mergeCell ref="H1117:J1117"/>
    <mergeCell ref="A1157:C1157"/>
    <mergeCell ref="A1153:C1153"/>
    <mergeCell ref="H1152:J1152"/>
    <mergeCell ref="A1126:C1126"/>
    <mergeCell ref="A1182:C1182"/>
    <mergeCell ref="H1170:J1170"/>
    <mergeCell ref="H1181:J1181"/>
    <mergeCell ref="H1173:J1173"/>
    <mergeCell ref="H1175:J1175"/>
    <mergeCell ref="A1172:C1172"/>
    <mergeCell ref="H1176:J1176"/>
    <mergeCell ref="A1171:C1171"/>
    <mergeCell ref="A1176:C1176"/>
    <mergeCell ref="A1173:C1173"/>
    <mergeCell ref="A1174:C1174"/>
    <mergeCell ref="A1146:C1146"/>
    <mergeCell ref="A1151:C1151"/>
    <mergeCell ref="H1150:J1150"/>
    <mergeCell ref="H1147:J1147"/>
    <mergeCell ref="H1037:J1037"/>
    <mergeCell ref="H1069:J1069"/>
    <mergeCell ref="H1074:J1074"/>
    <mergeCell ref="H1041:J1041"/>
    <mergeCell ref="H1040:J1040"/>
    <mergeCell ref="A1149:C1149"/>
    <mergeCell ref="H1132:J1132"/>
    <mergeCell ref="H725:J725"/>
    <mergeCell ref="H735:J735"/>
    <mergeCell ref="H778:J778"/>
    <mergeCell ref="H789:J789"/>
    <mergeCell ref="H781:J781"/>
    <mergeCell ref="H769:J769"/>
    <mergeCell ref="H736:J736"/>
    <mergeCell ref="H771:J771"/>
    <mergeCell ref="H864:J864"/>
    <mergeCell ref="H793:J793"/>
    <mergeCell ref="H738:J738"/>
    <mergeCell ref="H787:J787"/>
    <mergeCell ref="H1016:J1016"/>
    <mergeCell ref="H779:J779"/>
    <mergeCell ref="H768:J768"/>
    <mergeCell ref="H819:J819"/>
    <mergeCell ref="H826:J826"/>
    <mergeCell ref="H811:J811"/>
    <mergeCell ref="H794:J794"/>
    <mergeCell ref="H1039:J1039"/>
    <mergeCell ref="H1066:J1066"/>
    <mergeCell ref="H1165:J1165"/>
    <mergeCell ref="H1145:J1145"/>
    <mergeCell ref="H1163:J1163"/>
    <mergeCell ref="H1065:J1065"/>
    <mergeCell ref="H1129:J1129"/>
    <mergeCell ref="H1128:J1128"/>
    <mergeCell ref="I1055:J1055"/>
    <mergeCell ref="H1045:J1045"/>
    <mergeCell ref="A1144:C1144"/>
    <mergeCell ref="H1053:J1053"/>
    <mergeCell ref="A1162:C1162"/>
    <mergeCell ref="A1131:C1131"/>
    <mergeCell ref="H1233:J1233"/>
    <mergeCell ref="H1235:J1235"/>
    <mergeCell ref="A1234:C1234"/>
    <mergeCell ref="A1166:C1166"/>
    <mergeCell ref="H1186:J1186"/>
    <mergeCell ref="H1182:J1182"/>
    <mergeCell ref="A1238:C1238"/>
    <mergeCell ref="A1164:C1164"/>
    <mergeCell ref="A1185:C1185"/>
    <mergeCell ref="A1236:C1236"/>
    <mergeCell ref="A1233:C1233"/>
    <mergeCell ref="A1226:C1226"/>
    <mergeCell ref="A1184:C1184"/>
    <mergeCell ref="A1183:C1183"/>
    <mergeCell ref="A1167:C1167"/>
    <mergeCell ref="A1219:C1219"/>
    <mergeCell ref="A1155:C1155"/>
    <mergeCell ref="A1152:C1152"/>
    <mergeCell ref="A244:C244"/>
    <mergeCell ref="H366:J366"/>
    <mergeCell ref="A360:C360"/>
    <mergeCell ref="H363:J363"/>
    <mergeCell ref="A367:C367"/>
    <mergeCell ref="H360:J360"/>
    <mergeCell ref="H362:J362"/>
    <mergeCell ref="A252:C252"/>
    <mergeCell ref="A704:C704"/>
    <mergeCell ref="A335:C335"/>
    <mergeCell ref="A691:C691"/>
    <mergeCell ref="A700:C700"/>
    <mergeCell ref="A702:C702"/>
    <mergeCell ref="A718:C718"/>
    <mergeCell ref="A668:C668"/>
    <mergeCell ref="A682:C682"/>
    <mergeCell ref="A669:C669"/>
    <mergeCell ref="A707:C707"/>
    <mergeCell ref="A720:C720"/>
    <mergeCell ref="A705:C705"/>
    <mergeCell ref="A1243:C1243"/>
    <mergeCell ref="A1120:C1120"/>
    <mergeCell ref="A1060:C1060"/>
    <mergeCell ref="A1046:C1046"/>
    <mergeCell ref="A1241:C1241"/>
    <mergeCell ref="A745:C745"/>
    <mergeCell ref="A802:C802"/>
    <mergeCell ref="A803:C803"/>
    <mergeCell ref="A1240:C1240"/>
    <mergeCell ref="A1064:C1064"/>
    <mergeCell ref="H1187:J1187"/>
    <mergeCell ref="H1189:J1189"/>
    <mergeCell ref="A1189:C1189"/>
    <mergeCell ref="A1229:C1229"/>
    <mergeCell ref="A1231:C1231"/>
    <mergeCell ref="H1230:J1230"/>
    <mergeCell ref="A1187:C1187"/>
    <mergeCell ref="A1202:C1202"/>
    <mergeCell ref="H1256:J1256"/>
    <mergeCell ref="H1060:J1060"/>
    <mergeCell ref="H1061:J1061"/>
    <mergeCell ref="H1062:J1062"/>
    <mergeCell ref="H1063:J1063"/>
    <mergeCell ref="H1064:J1064"/>
    <mergeCell ref="H1242:J1242"/>
    <mergeCell ref="H1223:J1223"/>
    <mergeCell ref="H1252:J1252"/>
    <mergeCell ref="H1253:J1253"/>
    <mergeCell ref="H1255:J1255"/>
    <mergeCell ref="H1229:J1229"/>
    <mergeCell ref="H1240:J1240"/>
    <mergeCell ref="H1231:J1231"/>
    <mergeCell ref="H1239:J1239"/>
    <mergeCell ref="H1237:J1237"/>
    <mergeCell ref="H1243:J1243"/>
    <mergeCell ref="H1238:J1238"/>
    <mergeCell ref="H1249:J1249"/>
    <mergeCell ref="H1247:J1247"/>
    <mergeCell ref="H1167:J1167"/>
    <mergeCell ref="H1149:J1149"/>
    <mergeCell ref="A1017:C1017"/>
    <mergeCell ref="A1035:C1035"/>
    <mergeCell ref="H1155:J1155"/>
    <mergeCell ref="A1024:C1024"/>
    <mergeCell ref="H1112:J1112"/>
    <mergeCell ref="H1153:J1153"/>
    <mergeCell ref="A1121:C1121"/>
    <mergeCell ref="H1091:J1091"/>
    <mergeCell ref="H763:J763"/>
    <mergeCell ref="H747:J747"/>
    <mergeCell ref="H774:J774"/>
    <mergeCell ref="H812:J812"/>
    <mergeCell ref="H1124:J1124"/>
    <mergeCell ref="H887:J887"/>
    <mergeCell ref="H776:J776"/>
    <mergeCell ref="H818:J818"/>
    <mergeCell ref="H796:J796"/>
    <mergeCell ref="H810:J810"/>
    <mergeCell ref="H786:J786"/>
    <mergeCell ref="H790:J790"/>
    <mergeCell ref="H800:J800"/>
    <mergeCell ref="A816:C816"/>
    <mergeCell ref="H820:J820"/>
    <mergeCell ref="A706:C706"/>
    <mergeCell ref="H711:J711"/>
    <mergeCell ref="A708:C708"/>
    <mergeCell ref="A709:C709"/>
    <mergeCell ref="H733:J733"/>
    <mergeCell ref="A670:C670"/>
    <mergeCell ref="A690:C690"/>
    <mergeCell ref="H689:J689"/>
    <mergeCell ref="H697:J697"/>
    <mergeCell ref="H696:J696"/>
    <mergeCell ref="A711:C711"/>
    <mergeCell ref="H686:J686"/>
    <mergeCell ref="H701:J701"/>
    <mergeCell ref="H688:J688"/>
    <mergeCell ref="H674:J674"/>
    <mergeCell ref="A712:C712"/>
    <mergeCell ref="H661:J661"/>
    <mergeCell ref="H719:J719"/>
    <mergeCell ref="H705:J705"/>
    <mergeCell ref="H714:J714"/>
    <mergeCell ref="H706:J706"/>
    <mergeCell ref="H718:J718"/>
    <mergeCell ref="H708:J708"/>
    <mergeCell ref="H687:J687"/>
    <mergeCell ref="H681:J681"/>
    <mergeCell ref="H659:J659"/>
    <mergeCell ref="H349:J349"/>
    <mergeCell ref="H352:J352"/>
    <mergeCell ref="H625:J625"/>
    <mergeCell ref="A602:C602"/>
    <mergeCell ref="H626:J626"/>
    <mergeCell ref="A604:C604"/>
    <mergeCell ref="A605:C605"/>
    <mergeCell ref="A443:C443"/>
    <mergeCell ref="A434:C434"/>
    <mergeCell ref="H713:J713"/>
    <mergeCell ref="K7:L7"/>
    <mergeCell ref="A809:C809"/>
    <mergeCell ref="A265:C265"/>
    <mergeCell ref="H265:J265"/>
    <mergeCell ref="A266:C266"/>
    <mergeCell ref="A722:C722"/>
    <mergeCell ref="H722:J722"/>
    <mergeCell ref="H702:J702"/>
    <mergeCell ref="H703:J703"/>
    <mergeCell ref="H669:J669"/>
    <mergeCell ref="H603:J603"/>
    <mergeCell ref="H602:J602"/>
    <mergeCell ref="H605:J605"/>
    <mergeCell ref="H673:J673"/>
    <mergeCell ref="H654:J654"/>
    <mergeCell ref="H663:J663"/>
    <mergeCell ref="H672:J672"/>
    <mergeCell ref="H668:J668"/>
    <mergeCell ref="H667:J667"/>
    <mergeCell ref="H662:J662"/>
    <mergeCell ref="A715:C715"/>
    <mergeCell ref="A599:C599"/>
    <mergeCell ref="A600:C600"/>
    <mergeCell ref="A671:C671"/>
    <mergeCell ref="H599:J599"/>
    <mergeCell ref="H600:J600"/>
    <mergeCell ref="H704:J704"/>
    <mergeCell ref="H683:J683"/>
    <mergeCell ref="H707:J707"/>
    <mergeCell ref="H780:J780"/>
    <mergeCell ref="H709:J709"/>
    <mergeCell ref="H712:J712"/>
    <mergeCell ref="H604:J604"/>
    <mergeCell ref="H601:J601"/>
    <mergeCell ref="H670:J670"/>
    <mergeCell ref="H680:J680"/>
    <mergeCell ref="H715:J715"/>
    <mergeCell ref="H694:J694"/>
    <mergeCell ref="H677:J677"/>
    <mergeCell ref="A455:C455"/>
    <mergeCell ref="H439:J439"/>
    <mergeCell ref="H441:J441"/>
    <mergeCell ref="H528:J528"/>
    <mergeCell ref="H676:J676"/>
    <mergeCell ref="H675:J675"/>
    <mergeCell ref="H440:J440"/>
    <mergeCell ref="H467:J467"/>
    <mergeCell ref="H453:J453"/>
    <mergeCell ref="I456:J456"/>
    <mergeCell ref="H808:J808"/>
    <mergeCell ref="H529:J529"/>
    <mergeCell ref="H530:J530"/>
    <mergeCell ref="H445:J445"/>
    <mergeCell ref="I459:J459"/>
    <mergeCell ref="A444:C444"/>
    <mergeCell ref="I455:J455"/>
    <mergeCell ref="H447:J447"/>
    <mergeCell ref="H448:J448"/>
    <mergeCell ref="A453:C453"/>
    <mergeCell ref="H740:J740"/>
    <mergeCell ref="A447:C447"/>
    <mergeCell ref="H465:J465"/>
    <mergeCell ref="H710:J710"/>
    <mergeCell ref="H444:J444"/>
    <mergeCell ref="A808:C808"/>
    <mergeCell ref="H792:J792"/>
    <mergeCell ref="H804:J804"/>
    <mergeCell ref="A807:C807"/>
    <mergeCell ref="H806:J806"/>
    <mergeCell ref="H803:J803"/>
    <mergeCell ref="H805:J805"/>
    <mergeCell ref="H466:J466"/>
    <mergeCell ref="H452:J452"/>
    <mergeCell ref="H739:J739"/>
    <mergeCell ref="K1:L1"/>
    <mergeCell ref="K2:L2"/>
    <mergeCell ref="K3:L3"/>
    <mergeCell ref="H547:J547"/>
    <mergeCell ref="H548:J548"/>
    <mergeCell ref="H454:J454"/>
    <mergeCell ref="H428:J428"/>
    <mergeCell ref="H458:J458"/>
    <mergeCell ref="A1201:C1201"/>
    <mergeCell ref="H1201:J1201"/>
    <mergeCell ref="H474:J474"/>
    <mergeCell ref="H536:J536"/>
    <mergeCell ref="A811:C811"/>
    <mergeCell ref="H788:J788"/>
    <mergeCell ref="A665:C665"/>
    <mergeCell ref="H671:J671"/>
    <mergeCell ref="H741:J741"/>
    <mergeCell ref="H721:J721"/>
    <mergeCell ref="H427:J427"/>
    <mergeCell ref="A739:C739"/>
    <mergeCell ref="A220:C220"/>
    <mergeCell ref="H220:J220"/>
    <mergeCell ref="A328:C328"/>
    <mergeCell ref="A329:C329"/>
    <mergeCell ref="A330:C330"/>
    <mergeCell ref="A210:C210"/>
    <mergeCell ref="A211:C211"/>
    <mergeCell ref="H210:J210"/>
    <mergeCell ref="H211:J211"/>
    <mergeCell ref="A218:C218"/>
    <mergeCell ref="A219:C219"/>
    <mergeCell ref="H213:J213"/>
    <mergeCell ref="H212:J212"/>
    <mergeCell ref="H214:J214"/>
    <mergeCell ref="H215:J215"/>
  </mergeCells>
  <printOptions/>
  <pageMargins left="0.4330708661417323" right="0.2362204724409449" top="0.7480314960629921" bottom="0.7480314960629921" header="0.31496062992125984" footer="0.31496062992125984"/>
  <pageSetup fitToHeight="34" fitToWidth="34" horizontalDpi="600" verticalDpi="600" orientation="landscape" paperSize="9" scale="99" r:id="rId1"/>
  <headerFooter alignWithMargins="0">
    <oddHeader>&amp;C&amp;P</oddHeader>
  </headerFooter>
  <rowBreaks count="1" manualBreakCount="1">
    <brk id="78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AdminSec</cp:lastModifiedBy>
  <cp:lastPrinted>2024-04-16T04:32:48Z</cp:lastPrinted>
  <dcterms:created xsi:type="dcterms:W3CDTF">1996-10-08T23:32:33Z</dcterms:created>
  <dcterms:modified xsi:type="dcterms:W3CDTF">2024-04-24T04:19:34Z</dcterms:modified>
  <cp:category/>
  <cp:version/>
  <cp:contentType/>
  <cp:contentStatus/>
</cp:coreProperties>
</file>