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'Лист3'!$A$1:$N$76</definedName>
  </definedNames>
  <calcPr fullCalcOnLoad="1"/>
</workbook>
</file>

<file path=xl/sharedStrings.xml><?xml version="1.0" encoding="utf-8"?>
<sst xmlns="http://schemas.openxmlformats.org/spreadsheetml/2006/main" count="181" uniqueCount="166">
  <si>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</si>
  <si>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</si>
  <si>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</si>
  <si>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</si>
  <si>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</si>
  <si>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</si>
  <si>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Образование</t>
  </si>
  <si>
    <t>Другие вопросы в области образования</t>
  </si>
  <si>
    <t>Итого расходов по образованию</t>
  </si>
  <si>
    <t>Социальная политика</t>
  </si>
  <si>
    <t>Итого расходов по социальной политике</t>
  </si>
  <si>
    <t>ВСЕГО РАСХОДОВ</t>
  </si>
  <si>
    <t>Периодическая печать и издательства - всего</t>
  </si>
  <si>
    <t>1100</t>
  </si>
  <si>
    <t>1001</t>
  </si>
  <si>
    <t>1000</t>
  </si>
  <si>
    <t>0900</t>
  </si>
  <si>
    <t>0800</t>
  </si>
  <si>
    <t>0709</t>
  </si>
  <si>
    <t>0707</t>
  </si>
  <si>
    <t>0702</t>
  </si>
  <si>
    <t>0701</t>
  </si>
  <si>
    <t>0700</t>
  </si>
  <si>
    <t>0502</t>
  </si>
  <si>
    <t>0500</t>
  </si>
  <si>
    <t>0106</t>
  </si>
  <si>
    <t>0104</t>
  </si>
  <si>
    <t>0103</t>
  </si>
  <si>
    <t>0102</t>
  </si>
  <si>
    <t>0100</t>
  </si>
  <si>
    <t>Резервные фонды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</si>
  <si>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</si>
  <si>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Физическая культура и спорт</t>
  </si>
  <si>
    <t>0505</t>
  </si>
  <si>
    <t>0400</t>
  </si>
  <si>
    <t>Национальная экономика</t>
  </si>
  <si>
    <t>Другие вопросы в области национальной экономики</t>
  </si>
  <si>
    <t>Итого расходов по национальной экономике</t>
  </si>
  <si>
    <t>Другие общегосударственные вопросы</t>
  </si>
  <si>
    <t>0412</t>
  </si>
  <si>
    <t>1004</t>
  </si>
  <si>
    <t>Охрана семьи и детства</t>
  </si>
  <si>
    <t>0105</t>
  </si>
  <si>
    <t>Судебная система</t>
  </si>
  <si>
    <t>0113</t>
  </si>
  <si>
    <t>3дравоохранение</t>
  </si>
  <si>
    <t>1200</t>
  </si>
  <si>
    <t>Средства массовой информации</t>
  </si>
  <si>
    <t>1202</t>
  </si>
  <si>
    <t>Итого расходов по средствам массовой информации</t>
  </si>
  <si>
    <t>Другие вопросы в области культуры, кинематографии</t>
  </si>
  <si>
    <t>Итого расходов по культуре, кинематографии</t>
  </si>
  <si>
    <t>1102</t>
  </si>
  <si>
    <t>Массовый спорт</t>
  </si>
  <si>
    <t>Итого расходов по физической культуре и спорту</t>
  </si>
  <si>
    <t>Другие вопросы в области здравоохранения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</si>
  <si>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</si>
  <si>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</si>
  <si>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</si>
  <si>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</si>
  <si>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</si>
  <si>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Итого по  межбюджетным трансфертам общего характера субъектам Российской Федерации и муниципальных образований </t>
  </si>
  <si>
    <t>Национальная оборона</t>
  </si>
  <si>
    <t>0200</t>
  </si>
  <si>
    <t>Итого расходов на национальной обороне</t>
  </si>
  <si>
    <t>Культура, кинематография</t>
  </si>
  <si>
    <t xml:space="preserve">Итого расходов по здравоохранению 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</si>
  <si>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</si>
  <si>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</si>
  <si>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</si>
  <si>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</si>
  <si>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0405</t>
  </si>
  <si>
    <t>Сельское хозяйство и рыболовство</t>
  </si>
  <si>
    <t>1003</t>
  </si>
  <si>
    <t>Социальное обеспечение населения</t>
  </si>
  <si>
    <t>0909</t>
  </si>
  <si>
    <t xml:space="preserve">Дошкольное образование </t>
  </si>
  <si>
    <t>Общее образование</t>
  </si>
  <si>
    <t>0804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</si>
  <si>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</si>
  <si>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</si>
  <si>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</si>
  <si>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</si>
  <si>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</si>
  <si>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Жилищное хозяйство</t>
  </si>
  <si>
    <t>Благоустройство</t>
  </si>
  <si>
    <t>0501</t>
  </si>
  <si>
    <t>0503</t>
  </si>
  <si>
    <t>наименование</t>
  </si>
  <si>
    <t xml:space="preserve">Пенсионное обеспечение </t>
  </si>
  <si>
    <t>0703</t>
  </si>
  <si>
    <t>Дополнительное образование детей</t>
  </si>
  <si>
    <t xml:space="preserve">Молодежная политика </t>
  </si>
  <si>
    <t>1300</t>
  </si>
  <si>
    <t>Обслуживание государственного и муниципального долга</t>
  </si>
  <si>
    <t>1301</t>
  </si>
  <si>
    <t>Итого расходов по обслуживанию государственного и муниципального долга</t>
  </si>
  <si>
    <t>0107</t>
  </si>
  <si>
    <t>Обеспечение проведения выборов и референдумов</t>
  </si>
  <si>
    <t>1402</t>
  </si>
  <si>
    <t>Иные дотации</t>
  </si>
  <si>
    <t>рублей</t>
  </si>
  <si>
    <t>уточненные бюджетные назначения</t>
  </si>
  <si>
    <t>первоначально утвержденные бюджетные назначения</t>
  </si>
  <si>
    <t>% исполнения уточненных бюдетных назначений</t>
  </si>
  <si>
    <t>% исполнения утвержденных бюджетных назначений</t>
  </si>
  <si>
    <t>Причины отклонений первоначально утвержденных показателей к фактическому исполнению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</si>
  <si>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</si>
  <si>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</si>
  <si>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</si>
  <si>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</si>
  <si>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</si>
  <si>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Исползование средств резервного фонда осуществлено по соответсвующим подразделам</t>
  </si>
  <si>
    <t>Увеличение плновых назначений в связи с необходимостью обеспечения текущих выплат</t>
  </si>
  <si>
    <t>Получателю бюджетных средств были  увеличены бюджетные ассигнования для обеспечения текущих выплат.</t>
  </si>
  <si>
    <t>Средства исполнены в объеме предусмотренного плана.</t>
  </si>
  <si>
    <t>В связи с выделением сельским поселениям дополнительной финансовой помощи.</t>
  </si>
  <si>
    <t>0209</t>
  </si>
  <si>
    <t>Другие вопросы в области национальной обороны</t>
  </si>
  <si>
    <t>0408</t>
  </si>
  <si>
    <t>Транспорт</t>
  </si>
  <si>
    <t>В связи с изменением мероприятий и наличием вакансий проведена корректировка плана</t>
  </si>
  <si>
    <t>В связи с необходимостью организации транспортного обслуживания на территории муниципального района, внесены изменения в муниципальную программу "Развитие трнаспортного комплекса Яковлевского муниципального района" на 2019 - 2025 годы</t>
  </si>
  <si>
    <t>Строительство, реконструкция, модернизация и капитальный ремонт водопроводно-канализационного хозяйства в с. Новосысоевка перенесено на 2023 год за счет средств федерального и краевого бюджетов.</t>
  </si>
  <si>
    <t>Мероприятия исполнены в объеме предусмотренного плана</t>
  </si>
  <si>
    <t>Исполнение с учетом внесенных изменений в мероприятия муниципальных программ</t>
  </si>
  <si>
    <t>ГРБС в ходе исполнения бюджета вносились изменения в мероприятия муниципальной программы:  увеличены расходы на организацию и проведение культурно-массовых мероприятий; капитальный ремонт муниципальных учреждений; расходы за аренду помещения ДБЦ с. Новосысоевка.</t>
  </si>
  <si>
    <t xml:space="preserve">Увеличение ассигнований: на содержание и ремонт памятников и объектов культурного наследия; на мероприятия по патриотическому воспитанию граждан; на руководство и управление в сфере культуры </t>
  </si>
  <si>
    <t>В связи с необходимостью оплаты расходов нпо направлениям, не предусмотренным первоначальным планом</t>
  </si>
  <si>
    <t xml:space="preserve">Сведения о фактически произведенных расходах бюджета Яковлевского муниципальнго района за 2023 год по разделам и подразделам в соответствии с классификацией расходов бюджетов 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</si>
  <si>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</si>
  <si>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</si>
  <si>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</si>
  <si>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</si>
  <si>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</si>
  <si>
    <t>-</t>
  </si>
  <si>
    <t>Здравоохранение</t>
  </si>
  <si>
    <t>исполнено за 2023 год</t>
  </si>
  <si>
    <t>В связи со значительным увеличением объема расходов, направленных на реализацию мероприятий МП в связи с перечнем поручений Губернатора Приморского края №47-15П.</t>
  </si>
  <si>
    <t>Задолженности по бюджетным кредитам нет. Все кредиты погашены. Новые кредиты не получали.</t>
  </si>
  <si>
    <t>Увеличение ассигнований в целях обеспечения текущих выплат. В связи с увольнением главы Яковлевского муниципального района Коренчука А. А. выплачивалось выходное пособие и окончательный расчет в соответствии с действующим законодательством, в связи с преобразованием Яковлевского муниципального района в муниципальный округ.</t>
  </si>
  <si>
    <t>Председатель Думы Яковлевского муниципального района досрочно прекратил свои полномочия 21 января 2023 года. Вновь избранный председатель Думы Яковлевского муниципального округа приступил к своим обязанностям с 5  июня 2023 года.</t>
  </si>
  <si>
    <t>Первоначально утвержденные ассигнования соответствовали проекту. В январе отчетного периода приведены в соответвтствие с Законом Приморского края  от 20.12.2022 № 253-КЗ "Окраевом бюджете на 2023 год и плановый период 2024 и 2025 годов"</t>
  </si>
  <si>
    <t>Была проведена дополнительная индексация размеров оплаты труда с 1 декабря 2023 года в 1,1847 раза и выплачен окончательный расчет в связи с переходомучреждений муниципального района в муниципалдьный округ.</t>
  </si>
  <si>
    <t>Проведена дополнительная индексация размеров оплаты труда с 1 декабря 2023 года в 1,1847 раза и выплачен окончательный расчет в связи с переходомучреждений муниципального района в муниципалдьный округ.</t>
  </si>
  <si>
    <t>В связи с внесением изменений в мероприятия муниципальных программ, увеличен объем по подразделу с учетом фактической потребности в средствах</t>
  </si>
  <si>
    <t>За счет средств резервного фонда Администрации Яковлевского муниципального района (муниципального округа) осуществлены расходы для обеспечения граждан запаса, призванных по мобилизации в зону проведения Специальной военной операции, расходными материалами</t>
  </si>
  <si>
    <t>Средства резервного фонда Администрации Яковлевского муниципального района (муниципального округа) направлены на оказание усллуг по адресной доставке твердого топлива (угля) в объеме 6 тн гражданам, пострадавшим в результате прохождения тайфуна "KHANUN" в августе 2023 года</t>
  </si>
  <si>
    <t>В соответствии с законом от 30.03.2023 № 319-КЗ "О внесении изменений в  Закон Приморского края "О краевом бюджете на 2023 год и плановый период 2024 и 2025 годов" был увеличен размер субвенций на реализацию гоударственных полномочий по обращению с животными без владельцев - 478 814,30 рублей. За счет средств местного бюджета были исполнены расходы на проведение мероприятий по отлову животных (ООО ВЕТЭЛИТ) - 239 180,88 рублей.</t>
  </si>
  <si>
    <t>Средства выделены в соответствии с постановлением Праительства Приморского края от 02.11.2023 № 815-рп "О финансировании расходов из резервного фонда Правительства Приморского края по ликвидации чрезвычайных ситуаций природного и техногенного характера на территории Приморского края"</t>
  </si>
  <si>
    <t>Увеличен  объем "Дорожного фонда" за счет средств переходящих остатков прошлых лет в сумме - 46 104 669,76 рублей, а также субсидий на капитальный ремонт - 5 000 000 рублей; и мероприятий по реализации "Твой проект" за счет краевого бюджета - 3 000 000 рублей и местного бюджета - 104 701,94 рублей</t>
  </si>
  <si>
    <t xml:space="preserve"> В связи с изменением числа участников конкурса "Лучший предприниматель года" с 5 до 3. Первоначальным решением предусматривались субсидии на развитие малого предпринимательства. В связи с отстутствием заявок в МП внесены изменения. </t>
  </si>
  <si>
    <t>В связи с уточнением  первоначальных объемов</t>
  </si>
  <si>
    <t>В связи с увеличением сметной стоимости работ по капитальному ремонту жилого дома в с. Бельцово ул. Березовая, д 3. Несоблюдение условий контракта и отказ от приемки жилого помещения. На основании выявленных фактов Администрация направила претензию и отказалась от приемки жилого помещения. Муниципальный контракт не исполнен в 2023 году на сумму 1 629 526,98 рублей. Исполнение перенесено на 2024 год.</t>
  </si>
  <si>
    <t>Первоначальным планом не предусмотрено было финансирование по объекту "Строительство водовода централизованной системы водоснабжения Новосысоевского сельского поселения" (ж.д. ст. Сысоевка, с. Новосысоевка)" . Размер субсидии - 24 331  200 рублей. Планировалось построить 20 площадок (мест) накопления твердых коммунальных расходов, по итогу было построено 24 площадки.</t>
  </si>
  <si>
    <t>В связи с исполнением Поручения Правительства Российской Федерации от 09.07.2017 № Пр-1330 на проведение работ по инвентаризации кладбищ (создание геоинформационной модели кладбища Варфоломеевского сельского поселения)</t>
  </si>
  <si>
    <t>Индексация размеров оплаты труда с 1 декабря 2023 года в 1,1847 раза не была предусмотрена первоначальным решением о бюджете. Для обеспечения бесплатным питанием детей-сирот и детей, оставшихся без попечения родителей, детей-инвалидов, детей из семей, имеющих трех и более несмовершеннолетних детей в соответствии с постановлением Администрации Яковлевского муниципального района от 07.10.2022 № 523-НПА предусмотрена компенсация родительской платы.</t>
  </si>
  <si>
    <t>Выделение дополнительной финансовой помощи сельским поселениям в виде дотации на сбалансированность в сумме 712 750 рублей.</t>
  </si>
  <si>
    <t xml:space="preserve">Для обеспечения дополнительным бесплатным питанием из семей граждан, призванных на военную службу по мобилизации в  Вооруженные Силы Российской Федерации, обучающихся в общеобразовательных организациях в период учебного процесса, в соответствии с постановлением Админ,страции Яковлевского муниципального района от 07.10.2022 было дополнительно выделено средств местного бюджета - 321 729 рублей. Была проведена дополнительная индексация с 1 декабря 2023 года путем увеличения в 1,1847 раза размеров окладов работников муниципальных учреждений. </t>
  </si>
  <si>
    <t>Была проведена дополнительная индексация с 1 декабря 2023 года путем увеличения в 1,1847 раза размеров окладов работников муниципальных учреждений. Дополнительно выделялись средства для финансового обеспечения муниципального задания в рамках исполнения социального заказа.</t>
  </si>
  <si>
    <t>Первоначальным планом расходы по денежному содержанию начальника Отдела молодежной политики и спорта Администрации Яковлевского муниципального района были запланированы по подразделу 0707, что не соответствует требованиям Бюджетного кодекса. На основании ходатайства ГРБС расходы перенесены на подраздел 0709.</t>
  </si>
  <si>
    <t xml:space="preserve"> В связи с увеличением числа получателей доплаты. Планирование осуществляется исходя из численности за предыдущий период. Кроме того, пенсия была дополнительно проиндексирована в соответствии с действующим порядком</t>
  </si>
  <si>
    <t>Средства на обеспечение мер социальной поддержки педагогическим работникам муниципальных образований предоставлялись работникам общего и дополнительного образования. Первоначально доведенные плановые назначения не отражали фактической потребности в средствах.</t>
  </si>
  <si>
    <t>При планировании бюджета учитывалось приобретение тактильных табличек в образовательные организации  и установка пандуса  к крыльцу здания МБОУ "СОШ № 2 с. Новосысоевка" на основании предписания Прокуратуры. Отклонение фактического исполнения от первоначального связано с не состоявшимися аукционами.</t>
  </si>
  <si>
    <t>Плановый размер субвенции на обеспечение детей-сирот и детей, оставшихся без попечения родителей жилыми помещениями был выше фактической потребности в средствах. Расходы на выплату компенсации части родительской платы исполнены на 37,08 процента от первоначально запланированных</t>
  </si>
  <si>
    <t>В связи с завышенным объемом плана за счет средств из краевого и федерального бюджетов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</si>
</sst>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"/>
    <numFmt numFmtId="191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81" fontId="3" fillId="0" borderId="11" xfId="60" applyFont="1" applyFill="1" applyBorder="1" applyAlignment="1">
      <alignment vertical="center" wrapText="1"/>
    </xf>
    <xf numFmtId="181" fontId="3" fillId="0" borderId="10" xfId="60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10" xfId="60" applyFont="1" applyFill="1" applyBorder="1" applyAlignment="1">
      <alignment horizontal="left" vertical="center"/>
    </xf>
    <xf numFmtId="181" fontId="3" fillId="0" borderId="11" xfId="60" applyFont="1" applyFill="1" applyBorder="1" applyAlignment="1">
      <alignment horizontal="left" vertical="center" wrapText="1"/>
    </xf>
    <xf numFmtId="181" fontId="3" fillId="0" borderId="10" xfId="6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1" fontId="3" fillId="0" borderId="11" xfId="60" applyFont="1" applyFill="1" applyBorder="1" applyAlignment="1">
      <alignment horizontal="left" vertical="center"/>
    </xf>
    <xf numFmtId="181" fontId="3" fillId="0" borderId="0" xfId="60" applyFont="1" applyFill="1" applyAlignment="1">
      <alignment vertical="center"/>
    </xf>
    <xf numFmtId="181" fontId="6" fillId="0" borderId="10" xfId="60" applyFont="1" applyFill="1" applyBorder="1" applyAlignment="1">
      <alignment vertical="center"/>
    </xf>
    <xf numFmtId="181" fontId="8" fillId="0" borderId="11" xfId="60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vertical="center"/>
    </xf>
    <xf numFmtId="181" fontId="6" fillId="0" borderId="11" xfId="60" applyFont="1" applyFill="1" applyBorder="1" applyAlignment="1">
      <alignment vertical="center"/>
    </xf>
    <xf numFmtId="181" fontId="6" fillId="0" borderId="11" xfId="60" applyFont="1" applyFill="1" applyBorder="1" applyAlignment="1">
      <alignment horizontal="left" vertical="center" wrapText="1"/>
    </xf>
    <xf numFmtId="185" fontId="6" fillId="0" borderId="10" xfId="0" applyNumberFormat="1" applyFont="1" applyFill="1" applyBorder="1" applyAlignment="1">
      <alignment vertical="center"/>
    </xf>
    <xf numFmtId="181" fontId="6" fillId="0" borderId="10" xfId="60" applyFont="1" applyFill="1" applyBorder="1" applyAlignment="1">
      <alignment horizontal="center" vertical="center"/>
    </xf>
    <xf numFmtId="181" fontId="3" fillId="0" borderId="10" xfId="60" applyNumberFormat="1" applyFont="1" applyFill="1" applyBorder="1" applyAlignment="1">
      <alignment vertical="center"/>
    </xf>
    <xf numFmtId="181" fontId="3" fillId="0" borderId="12" xfId="6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81" fontId="6" fillId="0" borderId="0" xfId="60" applyFont="1" applyFill="1" applyAlignment="1">
      <alignment vertical="center"/>
    </xf>
    <xf numFmtId="181" fontId="8" fillId="0" borderId="10" xfId="6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81" fontId="3" fillId="0" borderId="11" xfId="6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="120" zoomScaleNormal="150" zoomScaleSheetLayoutView="120" zoomScalePageLayoutView="0" workbookViewId="0" topLeftCell="F57">
      <selection activeCell="M68" sqref="M68"/>
    </sheetView>
  </sheetViews>
  <sheetFormatPr defaultColWidth="9.140625" defaultRowHeight="12.75"/>
  <cols>
    <col min="1" max="1" width="5.8515625" style="0" customWidth="1"/>
    <col min="7" max="7" width="10.28125" style="0" customWidth="1"/>
    <col min="8" max="8" width="16.140625" style="0" customWidth="1"/>
    <col min="9" max="9" width="17.7109375" style="0" customWidth="1"/>
    <col min="10" max="10" width="16.8515625" style="0" customWidth="1"/>
    <col min="11" max="11" width="10.8515625" style="0" customWidth="1"/>
    <col min="12" max="12" width="13.28125" style="0" customWidth="1"/>
    <col min="13" max="13" width="42.421875" style="0" customWidth="1"/>
    <col min="14" max="14" width="8.8515625" style="0" hidden="1" customWidth="1"/>
  </cols>
  <sheetData>
    <row r="1" spans="7:11" ht="12.75">
      <c r="G1" s="103"/>
      <c r="H1" s="103"/>
      <c r="I1" s="103"/>
      <c r="J1" s="103"/>
      <c r="K1" s="103"/>
    </row>
    <row r="2" spans="1:9" ht="12.75">
      <c r="A2" s="1"/>
      <c r="B2" s="1"/>
      <c r="C2" s="1"/>
      <c r="D2" s="1"/>
      <c r="E2" s="1"/>
      <c r="F2" s="2"/>
      <c r="G2" s="6"/>
      <c r="H2" s="6"/>
      <c r="I2" s="6"/>
    </row>
    <row r="3" spans="1:13" ht="12.75" customHeight="1">
      <c r="A3" s="102" t="s">
        <v>129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9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1" ht="12" customHeight="1">
      <c r="A5" s="7"/>
      <c r="B5" s="7"/>
      <c r="C5" s="7"/>
      <c r="D5" s="7"/>
      <c r="E5" s="7"/>
      <c r="F5" s="7"/>
      <c r="G5" s="7"/>
      <c r="H5" s="7"/>
      <c r="I5" s="7"/>
      <c r="J5" s="1"/>
      <c r="K5" s="1" t="s">
        <v>101</v>
      </c>
    </row>
    <row r="6" spans="1:13" ht="58.5" customHeight="1">
      <c r="A6" s="3"/>
      <c r="B6" s="75" t="s">
        <v>88</v>
      </c>
      <c r="C6" s="76"/>
      <c r="D6" s="76"/>
      <c r="E6" s="76"/>
      <c r="F6" s="76"/>
      <c r="G6" s="77"/>
      <c r="H6" s="12" t="s">
        <v>103</v>
      </c>
      <c r="I6" s="12" t="s">
        <v>102</v>
      </c>
      <c r="J6" s="12" t="s">
        <v>137</v>
      </c>
      <c r="K6" s="12" t="s">
        <v>104</v>
      </c>
      <c r="L6" s="13" t="s">
        <v>105</v>
      </c>
      <c r="M6" s="44" t="s">
        <v>106</v>
      </c>
    </row>
    <row r="7" spans="1:13" ht="12.75">
      <c r="A7" s="4">
        <v>1</v>
      </c>
      <c r="B7" s="84">
        <v>2</v>
      </c>
      <c r="C7" s="85"/>
      <c r="D7" s="85"/>
      <c r="E7" s="85"/>
      <c r="F7" s="85"/>
      <c r="G7" s="86"/>
      <c r="H7" s="14">
        <v>3</v>
      </c>
      <c r="I7" s="15">
        <v>4</v>
      </c>
      <c r="J7" s="15">
        <v>5</v>
      </c>
      <c r="K7" s="15">
        <v>6</v>
      </c>
      <c r="L7" s="15">
        <v>7</v>
      </c>
      <c r="M7" s="44">
        <v>8</v>
      </c>
    </row>
    <row r="8" spans="1:13" ht="15.75">
      <c r="A8" s="5" t="s">
        <v>29</v>
      </c>
      <c r="B8" s="81" t="s">
        <v>0</v>
      </c>
      <c r="C8" s="82"/>
      <c r="D8" s="82"/>
      <c r="E8" s="82"/>
      <c r="F8" s="82"/>
      <c r="G8" s="83"/>
      <c r="H8" s="16"/>
      <c r="I8" s="17"/>
      <c r="J8" s="17"/>
      <c r="K8" s="17"/>
      <c r="L8" s="17"/>
      <c r="M8" s="39"/>
    </row>
    <row r="9" spans="1:14" ht="108.75" customHeight="1">
      <c r="A9" s="8" t="s">
        <v>28</v>
      </c>
      <c r="B9" s="78" t="s">
        <v>81</v>
      </c>
      <c r="C9" s="79"/>
      <c r="D9" s="79"/>
      <c r="E9" s="79"/>
      <c r="F9" s="79"/>
      <c r="G9" s="80"/>
      <c r="H9" s="18">
        <v>2765000</v>
      </c>
      <c r="I9" s="19">
        <v>3433244.76</v>
      </c>
      <c r="J9" s="19">
        <v>3433244.76</v>
      </c>
      <c r="K9" s="19">
        <f aca="true" t="shared" si="0" ref="K9:K20">SUM(J9/I9*100)</f>
        <v>100</v>
      </c>
      <c r="L9" s="20">
        <f>SUM(J9/H9*100)</f>
        <v>124.16798408679928</v>
      </c>
      <c r="M9" s="45" t="s">
        <v>140</v>
      </c>
      <c r="N9" s="10"/>
    </row>
    <row r="10" spans="1:14" ht="87" customHeight="1">
      <c r="A10" s="8" t="s">
        <v>27</v>
      </c>
      <c r="B10" s="78" t="s">
        <v>82</v>
      </c>
      <c r="C10" s="79"/>
      <c r="D10" s="79"/>
      <c r="E10" s="79"/>
      <c r="F10" s="79"/>
      <c r="G10" s="80"/>
      <c r="H10" s="18">
        <v>4337000</v>
      </c>
      <c r="I10" s="19">
        <v>3663739.71</v>
      </c>
      <c r="J10" s="19">
        <v>3657980.71</v>
      </c>
      <c r="K10" s="19">
        <f t="shared" si="0"/>
        <v>99.8428108857111</v>
      </c>
      <c r="L10" s="20">
        <f>SUM(J10/H10*100)</f>
        <v>84.34357182384137</v>
      </c>
      <c r="M10" s="45" t="s">
        <v>141</v>
      </c>
      <c r="N10" s="10"/>
    </row>
    <row r="11" spans="1:14" ht="78" customHeight="1">
      <c r="A11" s="8" t="s">
        <v>26</v>
      </c>
      <c r="B11" s="78" t="s">
        <v>83</v>
      </c>
      <c r="C11" s="79"/>
      <c r="D11" s="79"/>
      <c r="E11" s="79"/>
      <c r="F11" s="79"/>
      <c r="G11" s="80"/>
      <c r="H11" s="18">
        <v>6900000</v>
      </c>
      <c r="I11" s="19">
        <v>8061659.09</v>
      </c>
      <c r="J11" s="21">
        <v>8061659.09</v>
      </c>
      <c r="K11" s="19">
        <f t="shared" si="0"/>
        <v>100</v>
      </c>
      <c r="L11" s="20">
        <f>SUM(J11/H11*100)</f>
        <v>116.83563898550725</v>
      </c>
      <c r="M11" s="45" t="s">
        <v>143</v>
      </c>
      <c r="N11" s="10"/>
    </row>
    <row r="12" spans="1:14" ht="78.75" customHeight="1">
      <c r="A12" s="8" t="s">
        <v>42</v>
      </c>
      <c r="B12" s="72" t="s">
        <v>43</v>
      </c>
      <c r="C12" s="73"/>
      <c r="D12" s="73"/>
      <c r="E12" s="73"/>
      <c r="F12" s="73"/>
      <c r="G12" s="74"/>
      <c r="H12" s="22">
        <v>7675</v>
      </c>
      <c r="I12" s="19">
        <v>2499</v>
      </c>
      <c r="J12" s="21">
        <v>2499</v>
      </c>
      <c r="K12" s="19">
        <f t="shared" si="0"/>
        <v>100</v>
      </c>
      <c r="L12" s="20">
        <f>SUM(J12/H12*100)</f>
        <v>32.56026058631922</v>
      </c>
      <c r="M12" s="45" t="s">
        <v>142</v>
      </c>
      <c r="N12" s="10"/>
    </row>
    <row r="13" spans="1:14" ht="65.25" customHeight="1">
      <c r="A13" s="8" t="s">
        <v>25</v>
      </c>
      <c r="B13" s="78" t="s">
        <v>31</v>
      </c>
      <c r="C13" s="79"/>
      <c r="D13" s="79"/>
      <c r="E13" s="79"/>
      <c r="F13" s="79"/>
      <c r="G13" s="80"/>
      <c r="H13" s="18">
        <v>13373700</v>
      </c>
      <c r="I13" s="19">
        <v>15121583.66</v>
      </c>
      <c r="J13" s="21">
        <v>15121583.66</v>
      </c>
      <c r="K13" s="19">
        <f t="shared" si="0"/>
        <v>100</v>
      </c>
      <c r="L13" s="20">
        <f>SUM(J13/H13*100)</f>
        <v>113.06955935904051</v>
      </c>
      <c r="M13" s="45" t="s">
        <v>144</v>
      </c>
      <c r="N13" s="10"/>
    </row>
    <row r="14" spans="1:14" ht="66" customHeight="1" hidden="1">
      <c r="A14" s="8" t="s">
        <v>97</v>
      </c>
      <c r="B14" s="72" t="s">
        <v>98</v>
      </c>
      <c r="C14" s="73"/>
      <c r="D14" s="73"/>
      <c r="E14" s="73"/>
      <c r="F14" s="73"/>
      <c r="G14" s="74"/>
      <c r="H14" s="22">
        <v>0</v>
      </c>
      <c r="I14" s="19">
        <v>0</v>
      </c>
      <c r="J14" s="21">
        <v>0</v>
      </c>
      <c r="K14" s="19" t="e">
        <f t="shared" si="0"/>
        <v>#DIV/0!</v>
      </c>
      <c r="L14" s="20">
        <v>0</v>
      </c>
      <c r="M14" s="40"/>
      <c r="N14" s="10"/>
    </row>
    <row r="15" spans="1:14" ht="36" customHeight="1">
      <c r="A15" s="8" t="s">
        <v>59</v>
      </c>
      <c r="B15" s="104" t="s">
        <v>30</v>
      </c>
      <c r="C15" s="105"/>
      <c r="D15" s="105"/>
      <c r="E15" s="105"/>
      <c r="F15" s="105"/>
      <c r="G15" s="106"/>
      <c r="H15" s="22">
        <v>11500000</v>
      </c>
      <c r="I15" s="23">
        <v>0</v>
      </c>
      <c r="J15" s="19">
        <v>0</v>
      </c>
      <c r="K15" s="19">
        <v>0</v>
      </c>
      <c r="L15" s="24" t="s">
        <v>135</v>
      </c>
      <c r="M15" s="45" t="s">
        <v>112</v>
      </c>
      <c r="N15" s="10"/>
    </row>
    <row r="16" spans="1:14" ht="57.75" customHeight="1">
      <c r="A16" s="8" t="s">
        <v>44</v>
      </c>
      <c r="B16" s="87" t="s">
        <v>38</v>
      </c>
      <c r="C16" s="88"/>
      <c r="D16" s="88"/>
      <c r="E16" s="88"/>
      <c r="F16" s="88"/>
      <c r="G16" s="89"/>
      <c r="H16" s="25">
        <v>52957760.08</v>
      </c>
      <c r="I16" s="23">
        <v>60608366.89</v>
      </c>
      <c r="J16" s="26">
        <v>59459645.57</v>
      </c>
      <c r="K16" s="19">
        <f t="shared" si="0"/>
        <v>98.1046819458362</v>
      </c>
      <c r="L16" s="20">
        <f>SUM(J16/H16*100)</f>
        <v>112.27749338374207</v>
      </c>
      <c r="M16" s="45" t="s">
        <v>145</v>
      </c>
      <c r="N16" s="10"/>
    </row>
    <row r="17" spans="1:14" ht="25.5">
      <c r="A17" s="8"/>
      <c r="B17" s="50" t="s">
        <v>1</v>
      </c>
      <c r="C17" s="51"/>
      <c r="D17" s="51"/>
      <c r="E17" s="51"/>
      <c r="F17" s="51"/>
      <c r="G17" s="52"/>
      <c r="H17" s="27">
        <f>SUM(H9,H10,H11,H12:H16)</f>
        <v>91841135.08</v>
      </c>
      <c r="I17" s="27">
        <f>SUM(I9,I10,I11,I12:I16)</f>
        <v>90891093.11</v>
      </c>
      <c r="J17" s="27">
        <f>SUM(J9:J16)</f>
        <v>89736612.78999999</v>
      </c>
      <c r="K17" s="19">
        <f t="shared" si="0"/>
        <v>98.72982018314731</v>
      </c>
      <c r="L17" s="20">
        <f>SUM(J17/H17*100)</f>
        <v>97.70851885904194</v>
      </c>
      <c r="M17" s="45" t="s">
        <v>121</v>
      </c>
      <c r="N17" s="10"/>
    </row>
    <row r="18" spans="1:14" ht="15" customHeight="1">
      <c r="A18" s="9" t="s">
        <v>63</v>
      </c>
      <c r="B18" s="53" t="s">
        <v>62</v>
      </c>
      <c r="C18" s="54"/>
      <c r="D18" s="54"/>
      <c r="E18" s="54"/>
      <c r="F18" s="54"/>
      <c r="G18" s="55"/>
      <c r="H18" s="28"/>
      <c r="I18" s="29"/>
      <c r="J18" s="19"/>
      <c r="K18" s="19"/>
      <c r="L18" s="24"/>
      <c r="M18" s="40"/>
      <c r="N18" s="10"/>
    </row>
    <row r="19" spans="1:14" ht="27" customHeight="1">
      <c r="A19" s="8" t="s">
        <v>117</v>
      </c>
      <c r="B19" s="56" t="s">
        <v>118</v>
      </c>
      <c r="C19" s="57"/>
      <c r="D19" s="57"/>
      <c r="E19" s="57"/>
      <c r="F19" s="57"/>
      <c r="G19" s="58"/>
      <c r="H19" s="22">
        <v>0</v>
      </c>
      <c r="I19" s="20">
        <v>399417.5</v>
      </c>
      <c r="J19" s="19">
        <v>399417.5</v>
      </c>
      <c r="K19" s="19">
        <f t="shared" si="0"/>
        <v>100</v>
      </c>
      <c r="L19" s="20">
        <v>0</v>
      </c>
      <c r="M19" s="59" t="s">
        <v>146</v>
      </c>
      <c r="N19" s="10"/>
    </row>
    <row r="20" spans="1:14" ht="55.5" customHeight="1">
      <c r="A20" s="8"/>
      <c r="B20" s="50" t="s">
        <v>64</v>
      </c>
      <c r="C20" s="51"/>
      <c r="D20" s="51"/>
      <c r="E20" s="51"/>
      <c r="F20" s="51"/>
      <c r="G20" s="52"/>
      <c r="H20" s="27">
        <f>SUM(H19)</f>
        <v>0</v>
      </c>
      <c r="I20" s="27">
        <f>SUM(I19)</f>
        <v>399417.5</v>
      </c>
      <c r="J20" s="27">
        <f>SUM(J19)</f>
        <v>399417.5</v>
      </c>
      <c r="K20" s="19">
        <f t="shared" si="0"/>
        <v>100</v>
      </c>
      <c r="L20" s="20">
        <v>0</v>
      </c>
      <c r="M20" s="60"/>
      <c r="N20" s="10"/>
    </row>
    <row r="21" spans="1:14" ht="17.25" customHeight="1" hidden="1">
      <c r="A21" s="5" t="s">
        <v>107</v>
      </c>
      <c r="B21" s="69" t="s">
        <v>108</v>
      </c>
      <c r="C21" s="70"/>
      <c r="D21" s="70"/>
      <c r="E21" s="70"/>
      <c r="F21" s="70"/>
      <c r="G21" s="71"/>
      <c r="H21" s="30">
        <v>0</v>
      </c>
      <c r="I21" s="27"/>
      <c r="J21" s="27"/>
      <c r="K21" s="19"/>
      <c r="L21" s="20"/>
      <c r="M21" s="40"/>
      <c r="N21" s="10"/>
    </row>
    <row r="22" spans="1:14" ht="28.5" customHeight="1" hidden="1">
      <c r="A22" s="11" t="s">
        <v>109</v>
      </c>
      <c r="B22" s="72" t="s">
        <v>110</v>
      </c>
      <c r="C22" s="73"/>
      <c r="D22" s="73"/>
      <c r="E22" s="73"/>
      <c r="F22" s="73"/>
      <c r="G22" s="74"/>
      <c r="H22" s="30">
        <v>0</v>
      </c>
      <c r="I22" s="19">
        <v>0</v>
      </c>
      <c r="J22" s="19">
        <v>0</v>
      </c>
      <c r="K22" s="19" t="e">
        <f>SUM(J22/I22*100)</f>
        <v>#DIV/0!</v>
      </c>
      <c r="L22" s="20">
        <v>0</v>
      </c>
      <c r="M22" s="64"/>
      <c r="N22" s="10"/>
    </row>
    <row r="23" spans="1:14" ht="36.75" customHeight="1" hidden="1">
      <c r="A23" s="11"/>
      <c r="B23" s="50" t="s">
        <v>111</v>
      </c>
      <c r="C23" s="51"/>
      <c r="D23" s="51"/>
      <c r="E23" s="51"/>
      <c r="F23" s="51"/>
      <c r="G23" s="52"/>
      <c r="H23" s="30">
        <v>0</v>
      </c>
      <c r="I23" s="27">
        <f>SUM(I22)</f>
        <v>0</v>
      </c>
      <c r="J23" s="27">
        <f>SUM(J22)</f>
        <v>0</v>
      </c>
      <c r="K23" s="27" t="e">
        <f>SUM(J23/I23*100)</f>
        <v>#DIV/0!</v>
      </c>
      <c r="L23" s="20">
        <v>0</v>
      </c>
      <c r="M23" s="65"/>
      <c r="N23" s="10"/>
    </row>
    <row r="24" spans="1:14" ht="27.75" customHeight="1">
      <c r="A24" s="9" t="s">
        <v>107</v>
      </c>
      <c r="B24" s="53" t="s">
        <v>108</v>
      </c>
      <c r="C24" s="54"/>
      <c r="D24" s="54"/>
      <c r="E24" s="54"/>
      <c r="F24" s="54"/>
      <c r="G24" s="55"/>
      <c r="H24" s="28"/>
      <c r="I24" s="29"/>
      <c r="J24" s="19"/>
      <c r="K24" s="19"/>
      <c r="L24" s="24"/>
      <c r="M24" s="40"/>
      <c r="N24" s="10"/>
    </row>
    <row r="25" spans="1:14" ht="44.25" customHeight="1">
      <c r="A25" s="8" t="s">
        <v>131</v>
      </c>
      <c r="B25" s="56" t="s">
        <v>132</v>
      </c>
      <c r="C25" s="57"/>
      <c r="D25" s="57"/>
      <c r="E25" s="57"/>
      <c r="F25" s="57"/>
      <c r="G25" s="58"/>
      <c r="H25" s="22">
        <v>0</v>
      </c>
      <c r="I25" s="20">
        <v>31500</v>
      </c>
      <c r="J25" s="19">
        <v>31500</v>
      </c>
      <c r="K25" s="19">
        <f>SUM(J25/I25*100)</f>
        <v>100</v>
      </c>
      <c r="L25" s="20">
        <v>0</v>
      </c>
      <c r="M25" s="59" t="s">
        <v>147</v>
      </c>
      <c r="N25" s="10"/>
    </row>
    <row r="26" spans="1:14" ht="49.5" customHeight="1">
      <c r="A26" s="8"/>
      <c r="B26" s="50" t="s">
        <v>111</v>
      </c>
      <c r="C26" s="51"/>
      <c r="D26" s="51"/>
      <c r="E26" s="51"/>
      <c r="F26" s="51"/>
      <c r="G26" s="52"/>
      <c r="H26" s="27">
        <f>SUM(H25)</f>
        <v>0</v>
      </c>
      <c r="I26" s="27">
        <f>SUM(I25)</f>
        <v>31500</v>
      </c>
      <c r="J26" s="27">
        <f>SUM(J25)</f>
        <v>31500</v>
      </c>
      <c r="K26" s="19">
        <f>SUM(J26/I26*100)</f>
        <v>100</v>
      </c>
      <c r="L26" s="20">
        <v>0</v>
      </c>
      <c r="M26" s="60"/>
      <c r="N26" s="10"/>
    </row>
    <row r="27" spans="1:14" ht="14.25">
      <c r="A27" s="9" t="s">
        <v>34</v>
      </c>
      <c r="B27" s="53" t="s">
        <v>35</v>
      </c>
      <c r="C27" s="54"/>
      <c r="D27" s="54"/>
      <c r="E27" s="54"/>
      <c r="F27" s="54"/>
      <c r="G27" s="55"/>
      <c r="H27" s="31"/>
      <c r="I27" s="32"/>
      <c r="J27" s="19"/>
      <c r="K27" s="19"/>
      <c r="L27" s="24"/>
      <c r="M27" s="40"/>
      <c r="N27" s="10"/>
    </row>
    <row r="28" spans="1:14" ht="134.25" customHeight="1">
      <c r="A28" s="8" t="s">
        <v>71</v>
      </c>
      <c r="B28" s="56" t="s">
        <v>72</v>
      </c>
      <c r="C28" s="57"/>
      <c r="D28" s="57"/>
      <c r="E28" s="57"/>
      <c r="F28" s="57"/>
      <c r="G28" s="58"/>
      <c r="H28" s="22">
        <v>745218.07</v>
      </c>
      <c r="I28" s="19">
        <v>1463213.25</v>
      </c>
      <c r="J28" s="19">
        <v>1359448.99</v>
      </c>
      <c r="K28" s="19">
        <f aca="true" t="shared" si="1" ref="K28:K33">SUM(J28/I28*100)</f>
        <v>92.90846634965888</v>
      </c>
      <c r="L28" s="20">
        <f>SUM(J28/H28*100)</f>
        <v>182.42297720987898</v>
      </c>
      <c r="M28" s="45" t="s">
        <v>148</v>
      </c>
      <c r="N28" s="10"/>
    </row>
    <row r="29" spans="1:14" ht="94.5" customHeight="1">
      <c r="A29" s="8" t="s">
        <v>133</v>
      </c>
      <c r="B29" s="56" t="s">
        <v>134</v>
      </c>
      <c r="C29" s="57"/>
      <c r="D29" s="57"/>
      <c r="E29" s="57"/>
      <c r="F29" s="57"/>
      <c r="G29" s="58"/>
      <c r="H29" s="42" t="s">
        <v>135</v>
      </c>
      <c r="I29" s="19">
        <v>18413562.04</v>
      </c>
      <c r="J29" s="19">
        <v>18413562.04</v>
      </c>
      <c r="K29" s="19">
        <f t="shared" si="1"/>
        <v>100</v>
      </c>
      <c r="L29" s="43" t="s">
        <v>135</v>
      </c>
      <c r="M29" s="45" t="s">
        <v>149</v>
      </c>
      <c r="N29" s="10"/>
    </row>
    <row r="30" spans="1:14" ht="79.5" customHeight="1">
      <c r="A30" s="8" t="s">
        <v>119</v>
      </c>
      <c r="B30" s="56" t="s">
        <v>120</v>
      </c>
      <c r="C30" s="57"/>
      <c r="D30" s="57"/>
      <c r="E30" s="57"/>
      <c r="F30" s="57"/>
      <c r="G30" s="58"/>
      <c r="H30" s="22">
        <v>3365655</v>
      </c>
      <c r="I30" s="19">
        <v>3451655</v>
      </c>
      <c r="J30" s="19">
        <v>3451506.04</v>
      </c>
      <c r="K30" s="19">
        <f t="shared" si="1"/>
        <v>99.99568438908291</v>
      </c>
      <c r="L30" s="20">
        <f>SUM(J30/H30*100)</f>
        <v>102.55079739307801</v>
      </c>
      <c r="M30" s="47" t="s">
        <v>122</v>
      </c>
      <c r="N30" s="10"/>
    </row>
    <row r="31" spans="1:14" ht="90" customHeight="1">
      <c r="A31" s="8" t="s">
        <v>67</v>
      </c>
      <c r="B31" s="56" t="s">
        <v>68</v>
      </c>
      <c r="C31" s="57"/>
      <c r="D31" s="57"/>
      <c r="E31" s="57"/>
      <c r="F31" s="57"/>
      <c r="G31" s="58"/>
      <c r="H31" s="22">
        <v>14500000</v>
      </c>
      <c r="I31" s="19">
        <v>68709371.7</v>
      </c>
      <c r="J31" s="19">
        <v>40093925.33</v>
      </c>
      <c r="K31" s="19">
        <f t="shared" si="1"/>
        <v>58.35292091602694</v>
      </c>
      <c r="L31" s="20">
        <f>SUM(J31/H31*100)</f>
        <v>276.50982986206895</v>
      </c>
      <c r="M31" s="45" t="s">
        <v>150</v>
      </c>
      <c r="N31" s="10"/>
    </row>
    <row r="32" spans="1:14" ht="80.25" customHeight="1">
      <c r="A32" s="8" t="s">
        <v>39</v>
      </c>
      <c r="B32" s="56" t="s">
        <v>36</v>
      </c>
      <c r="C32" s="57"/>
      <c r="D32" s="57"/>
      <c r="E32" s="57"/>
      <c r="F32" s="57"/>
      <c r="G32" s="58"/>
      <c r="H32" s="22">
        <v>370000</v>
      </c>
      <c r="I32" s="19">
        <v>86000</v>
      </c>
      <c r="J32" s="19">
        <v>86000</v>
      </c>
      <c r="K32" s="19">
        <f t="shared" si="1"/>
        <v>100</v>
      </c>
      <c r="L32" s="20">
        <f>SUM(J32/H32*100)</f>
        <v>23.243243243243246</v>
      </c>
      <c r="M32" s="45" t="s">
        <v>151</v>
      </c>
      <c r="N32" s="10"/>
    </row>
    <row r="33" spans="1:14" ht="27.75" customHeight="1">
      <c r="A33" s="8"/>
      <c r="B33" s="50" t="s">
        <v>37</v>
      </c>
      <c r="C33" s="51"/>
      <c r="D33" s="51"/>
      <c r="E33" s="51"/>
      <c r="F33" s="51"/>
      <c r="G33" s="52"/>
      <c r="H33" s="33">
        <f>SUM(H28:H32)</f>
        <v>18980873.07</v>
      </c>
      <c r="I33" s="33">
        <f>SUM(I28:I32)</f>
        <v>92123801.99000001</v>
      </c>
      <c r="J33" s="27">
        <f>SUM(J28:J32)</f>
        <v>63404442.39999999</v>
      </c>
      <c r="K33" s="19">
        <f t="shared" si="1"/>
        <v>68.82525583006498</v>
      </c>
      <c r="L33" s="20">
        <f>SUM(J33/H33*100)</f>
        <v>334.0438670348265</v>
      </c>
      <c r="M33" s="45" t="s">
        <v>152</v>
      </c>
      <c r="N33" s="10"/>
    </row>
    <row r="34" spans="1:14" ht="15" customHeight="1">
      <c r="A34" s="9" t="s">
        <v>24</v>
      </c>
      <c r="B34" s="53" t="s">
        <v>2</v>
      </c>
      <c r="C34" s="54"/>
      <c r="D34" s="54"/>
      <c r="E34" s="54"/>
      <c r="F34" s="54"/>
      <c r="G34" s="55"/>
      <c r="H34" s="31"/>
      <c r="I34" s="19"/>
      <c r="J34" s="19"/>
      <c r="K34" s="19"/>
      <c r="L34" s="24"/>
      <c r="M34" s="40"/>
      <c r="N34" s="10"/>
    </row>
    <row r="35" spans="1:14" ht="135" customHeight="1">
      <c r="A35" s="8" t="s">
        <v>86</v>
      </c>
      <c r="B35" s="56" t="s">
        <v>84</v>
      </c>
      <c r="C35" s="57"/>
      <c r="D35" s="57"/>
      <c r="E35" s="57"/>
      <c r="F35" s="57"/>
      <c r="G35" s="58"/>
      <c r="H35" s="22">
        <v>4320000</v>
      </c>
      <c r="I35" s="19">
        <v>4904917.68</v>
      </c>
      <c r="J35" s="19">
        <v>3224992.98</v>
      </c>
      <c r="K35" s="19">
        <f>SUM(J35/I35*100)</f>
        <v>65.75019583203282</v>
      </c>
      <c r="L35" s="20">
        <f>SUM(J35/H35*100)</f>
        <v>74.65261527777778</v>
      </c>
      <c r="M35" s="45" t="s">
        <v>153</v>
      </c>
      <c r="N35" s="10"/>
    </row>
    <row r="36" spans="1:14" ht="122.25" customHeight="1">
      <c r="A36" s="8" t="s">
        <v>23</v>
      </c>
      <c r="B36" s="56" t="s">
        <v>3</v>
      </c>
      <c r="C36" s="57"/>
      <c r="D36" s="57"/>
      <c r="E36" s="57"/>
      <c r="F36" s="57"/>
      <c r="G36" s="58"/>
      <c r="H36" s="22">
        <v>14727969.32</v>
      </c>
      <c r="I36" s="19">
        <v>41711438.32</v>
      </c>
      <c r="J36" s="19">
        <v>41175563.96</v>
      </c>
      <c r="K36" s="19">
        <f>SUM(J36/I36*100)</f>
        <v>98.71528199078415</v>
      </c>
      <c r="L36" s="20">
        <f>SUM(J36/H36*100)</f>
        <v>279.5739389821054</v>
      </c>
      <c r="M36" s="45" t="s">
        <v>154</v>
      </c>
      <c r="N36" s="10"/>
    </row>
    <row r="37" spans="1:14" ht="69" customHeight="1">
      <c r="A37" s="8" t="s">
        <v>87</v>
      </c>
      <c r="B37" s="56" t="s">
        <v>85</v>
      </c>
      <c r="C37" s="57"/>
      <c r="D37" s="57"/>
      <c r="E37" s="57"/>
      <c r="F37" s="57"/>
      <c r="G37" s="58"/>
      <c r="H37" s="22">
        <v>1246200</v>
      </c>
      <c r="I37" s="19">
        <v>1778525.84</v>
      </c>
      <c r="J37" s="19">
        <v>1740542.49</v>
      </c>
      <c r="K37" s="19">
        <f>SUM(J37/I37*100)</f>
        <v>97.8643352182052</v>
      </c>
      <c r="L37" s="20">
        <f>SUM(J37/H37*100)</f>
        <v>139.66798988926337</v>
      </c>
      <c r="M37" s="45" t="s">
        <v>155</v>
      </c>
      <c r="N37" s="10"/>
    </row>
    <row r="38" spans="1:14" ht="35.25" customHeight="1">
      <c r="A38" s="8" t="s">
        <v>33</v>
      </c>
      <c r="B38" s="56" t="s">
        <v>4</v>
      </c>
      <c r="C38" s="57"/>
      <c r="D38" s="57"/>
      <c r="E38" s="57"/>
      <c r="F38" s="57"/>
      <c r="G38" s="58"/>
      <c r="H38" s="22">
        <v>3693553.9</v>
      </c>
      <c r="I38" s="19">
        <v>3993567.14</v>
      </c>
      <c r="J38" s="19">
        <v>3993567.14</v>
      </c>
      <c r="K38" s="19">
        <f>SUM(J38/I38*100)</f>
        <v>100</v>
      </c>
      <c r="L38" s="20">
        <f>SUM(J38/H38*100)</f>
        <v>108.12261708161346</v>
      </c>
      <c r="M38" s="45" t="s">
        <v>113</v>
      </c>
      <c r="N38" s="10"/>
    </row>
    <row r="39" spans="1:14" ht="63.75">
      <c r="A39" s="8"/>
      <c r="B39" s="90" t="s">
        <v>5</v>
      </c>
      <c r="C39" s="91"/>
      <c r="D39" s="91"/>
      <c r="E39" s="91"/>
      <c r="F39" s="91"/>
      <c r="G39" s="92"/>
      <c r="H39" s="27">
        <f>SUM(H35:H38)</f>
        <v>23987723.22</v>
      </c>
      <c r="I39" s="27">
        <f>SUM(I35:I38)</f>
        <v>52388448.980000004</v>
      </c>
      <c r="J39" s="27">
        <f>SUM(J35:J38)</f>
        <v>50134666.57</v>
      </c>
      <c r="K39" s="19">
        <f>SUM(J39/I39*100)</f>
        <v>95.69794018742488</v>
      </c>
      <c r="L39" s="20">
        <f>SUM(J39/H39*100)</f>
        <v>209.0013550273072</v>
      </c>
      <c r="M39" s="45" t="s">
        <v>123</v>
      </c>
      <c r="N39" s="10"/>
    </row>
    <row r="40" spans="1:14" ht="14.25">
      <c r="A40" s="9" t="s">
        <v>22</v>
      </c>
      <c r="B40" s="66" t="s">
        <v>6</v>
      </c>
      <c r="C40" s="67"/>
      <c r="D40" s="67"/>
      <c r="E40" s="67"/>
      <c r="F40" s="67"/>
      <c r="G40" s="68"/>
      <c r="H40" s="31"/>
      <c r="I40" s="34"/>
      <c r="J40" s="19"/>
      <c r="K40" s="19"/>
      <c r="L40" s="24"/>
      <c r="M40" s="40"/>
      <c r="N40" s="10"/>
    </row>
    <row r="41" spans="1:14" ht="127.5">
      <c r="A41" s="8" t="s">
        <v>21</v>
      </c>
      <c r="B41" s="61" t="s">
        <v>76</v>
      </c>
      <c r="C41" s="62"/>
      <c r="D41" s="62"/>
      <c r="E41" s="62"/>
      <c r="F41" s="62"/>
      <c r="G41" s="63"/>
      <c r="H41" s="22">
        <v>64453568</v>
      </c>
      <c r="I41" s="19">
        <v>66939881.69</v>
      </c>
      <c r="J41" s="19">
        <v>66797845.06</v>
      </c>
      <c r="K41" s="19">
        <f aca="true" t="shared" si="2" ref="K41:K46">SUM(J41/I41*100)</f>
        <v>99.78781463842769</v>
      </c>
      <c r="L41" s="20">
        <f aca="true" t="shared" si="3" ref="L41:L46">SUM(J41/H41*100)</f>
        <v>103.63715637899209</v>
      </c>
      <c r="M41" s="44" t="s">
        <v>156</v>
      </c>
      <c r="N41" s="10"/>
    </row>
    <row r="42" spans="1:14" ht="167.25" customHeight="1">
      <c r="A42" s="8" t="s">
        <v>20</v>
      </c>
      <c r="B42" s="61" t="s">
        <v>77</v>
      </c>
      <c r="C42" s="62"/>
      <c r="D42" s="62"/>
      <c r="E42" s="62"/>
      <c r="F42" s="62"/>
      <c r="G42" s="63"/>
      <c r="H42" s="22">
        <v>257974096</v>
      </c>
      <c r="I42" s="19">
        <v>275718042.39</v>
      </c>
      <c r="J42" s="19">
        <v>271063835.57</v>
      </c>
      <c r="K42" s="19">
        <f t="shared" si="2"/>
        <v>98.31196871279948</v>
      </c>
      <c r="L42" s="20">
        <f t="shared" si="3"/>
        <v>105.07405191953848</v>
      </c>
      <c r="M42" s="44" t="s">
        <v>158</v>
      </c>
      <c r="N42" s="10"/>
    </row>
    <row r="43" spans="1:14" ht="89.25" customHeight="1">
      <c r="A43" s="8" t="s">
        <v>90</v>
      </c>
      <c r="B43" s="61" t="s">
        <v>91</v>
      </c>
      <c r="C43" s="62"/>
      <c r="D43" s="62"/>
      <c r="E43" s="62"/>
      <c r="F43" s="62"/>
      <c r="G43" s="63"/>
      <c r="H43" s="22">
        <v>30859908</v>
      </c>
      <c r="I43" s="19">
        <v>33496939.09</v>
      </c>
      <c r="J43" s="19">
        <v>33154175.21</v>
      </c>
      <c r="K43" s="19">
        <f t="shared" si="2"/>
        <v>98.9767307422357</v>
      </c>
      <c r="L43" s="20">
        <f t="shared" si="3"/>
        <v>107.43445900746042</v>
      </c>
      <c r="M43" s="45" t="s">
        <v>159</v>
      </c>
      <c r="N43" s="10"/>
    </row>
    <row r="44" spans="1:14" ht="108" customHeight="1">
      <c r="A44" s="8" t="s">
        <v>19</v>
      </c>
      <c r="B44" s="96" t="s">
        <v>92</v>
      </c>
      <c r="C44" s="97"/>
      <c r="D44" s="97"/>
      <c r="E44" s="97"/>
      <c r="F44" s="97"/>
      <c r="G44" s="98"/>
      <c r="H44" s="35">
        <v>1730000</v>
      </c>
      <c r="I44" s="19">
        <v>758070.8</v>
      </c>
      <c r="J44" s="19">
        <v>758070.8</v>
      </c>
      <c r="K44" s="19">
        <f t="shared" si="2"/>
        <v>100</v>
      </c>
      <c r="L44" s="20">
        <f t="shared" si="3"/>
        <v>43.81912138728324</v>
      </c>
      <c r="M44" s="45" t="s">
        <v>160</v>
      </c>
      <c r="N44" s="10"/>
    </row>
    <row r="45" spans="1:14" ht="74.25" customHeight="1">
      <c r="A45" s="8" t="s">
        <v>18</v>
      </c>
      <c r="B45" s="61" t="s">
        <v>7</v>
      </c>
      <c r="C45" s="62"/>
      <c r="D45" s="62"/>
      <c r="E45" s="62"/>
      <c r="F45" s="62"/>
      <c r="G45" s="63"/>
      <c r="H45" s="22">
        <v>30703687.35</v>
      </c>
      <c r="I45" s="19">
        <v>30976150.8</v>
      </c>
      <c r="J45" s="19">
        <v>30976150.8</v>
      </c>
      <c r="K45" s="19">
        <f t="shared" si="2"/>
        <v>100</v>
      </c>
      <c r="L45" s="20">
        <f t="shared" si="3"/>
        <v>100.88739651004816</v>
      </c>
      <c r="M45" s="45" t="s">
        <v>124</v>
      </c>
      <c r="N45" s="10"/>
    </row>
    <row r="46" spans="1:14" ht="36.75" customHeight="1">
      <c r="A46" s="8"/>
      <c r="B46" s="90" t="s">
        <v>8</v>
      </c>
      <c r="C46" s="91"/>
      <c r="D46" s="91"/>
      <c r="E46" s="91"/>
      <c r="F46" s="91"/>
      <c r="G46" s="92"/>
      <c r="H46" s="27">
        <f>SUM(H41:H45)</f>
        <v>385721259.35</v>
      </c>
      <c r="I46" s="27">
        <f>SUM(I41:I45)</f>
        <v>407889084.77</v>
      </c>
      <c r="J46" s="27">
        <f>SUM(J41:J45)</f>
        <v>402750077.44</v>
      </c>
      <c r="K46" s="19">
        <f t="shared" si="2"/>
        <v>98.7400968739093</v>
      </c>
      <c r="L46" s="20">
        <f t="shared" si="3"/>
        <v>104.41479894540844</v>
      </c>
      <c r="M46" s="45" t="s">
        <v>125</v>
      </c>
      <c r="N46" s="10"/>
    </row>
    <row r="47" spans="1:14" ht="20.25" customHeight="1">
      <c r="A47" s="9" t="s">
        <v>17</v>
      </c>
      <c r="B47" s="66" t="s">
        <v>65</v>
      </c>
      <c r="C47" s="67"/>
      <c r="D47" s="67"/>
      <c r="E47" s="67"/>
      <c r="F47" s="67"/>
      <c r="G47" s="68"/>
      <c r="H47" s="31"/>
      <c r="I47" s="19"/>
      <c r="J47" s="19"/>
      <c r="K47" s="19"/>
      <c r="L47" s="24"/>
      <c r="M47" s="40"/>
      <c r="N47" s="10"/>
    </row>
    <row r="48" spans="1:14" ht="98.25" customHeight="1">
      <c r="A48" s="8" t="s">
        <v>79</v>
      </c>
      <c r="B48" s="61" t="s">
        <v>80</v>
      </c>
      <c r="C48" s="62"/>
      <c r="D48" s="62"/>
      <c r="E48" s="62"/>
      <c r="F48" s="62"/>
      <c r="G48" s="63"/>
      <c r="H48" s="22">
        <v>34534434</v>
      </c>
      <c r="I48" s="19">
        <v>37991932.3</v>
      </c>
      <c r="J48" s="19">
        <v>37193647.52</v>
      </c>
      <c r="K48" s="19">
        <f>SUM(J48/I48*100)</f>
        <v>97.89880447854979</v>
      </c>
      <c r="L48" s="20">
        <f>SUM(J48/H48*100)</f>
        <v>107.70017982631481</v>
      </c>
      <c r="M48" s="46" t="s">
        <v>126</v>
      </c>
      <c r="N48" s="10"/>
    </row>
    <row r="49" spans="1:14" ht="73.5" customHeight="1">
      <c r="A49" s="8" t="s">
        <v>78</v>
      </c>
      <c r="B49" s="61" t="s">
        <v>50</v>
      </c>
      <c r="C49" s="62"/>
      <c r="D49" s="62"/>
      <c r="E49" s="62"/>
      <c r="F49" s="62"/>
      <c r="G49" s="63"/>
      <c r="H49" s="22">
        <v>5560000</v>
      </c>
      <c r="I49" s="19">
        <v>6836883.32</v>
      </c>
      <c r="J49" s="19">
        <v>6834165.83</v>
      </c>
      <c r="K49" s="19">
        <f>SUM(J49/I49*100)</f>
        <v>99.96025250289046</v>
      </c>
      <c r="L49" s="20">
        <f>SUM(J49/H49*100)</f>
        <v>122.91665161870505</v>
      </c>
      <c r="M49" s="46" t="s">
        <v>127</v>
      </c>
      <c r="N49" s="10"/>
    </row>
    <row r="50" spans="1:14" ht="35.25" customHeight="1">
      <c r="A50" s="8"/>
      <c r="B50" s="90" t="s">
        <v>51</v>
      </c>
      <c r="C50" s="91"/>
      <c r="D50" s="91"/>
      <c r="E50" s="91"/>
      <c r="F50" s="91"/>
      <c r="G50" s="92"/>
      <c r="H50" s="27">
        <f>SUM(H48:H49)</f>
        <v>40094434</v>
      </c>
      <c r="I50" s="27">
        <f>SUM(I48:I49)</f>
        <v>44828815.62</v>
      </c>
      <c r="J50" s="27">
        <f>SUM(J48:J49)</f>
        <v>44027813.35</v>
      </c>
      <c r="K50" s="19">
        <f>SUM(J50/I50*100)</f>
        <v>98.21319778601816</v>
      </c>
      <c r="L50" s="20">
        <f>SUM(J50/H50*100)</f>
        <v>109.81028775714854</v>
      </c>
      <c r="M50" s="46" t="s">
        <v>128</v>
      </c>
      <c r="N50" s="10"/>
    </row>
    <row r="51" spans="1:14" ht="17.25" customHeight="1" hidden="1">
      <c r="A51" s="8" t="s">
        <v>16</v>
      </c>
      <c r="B51" s="66" t="s">
        <v>45</v>
      </c>
      <c r="C51" s="67"/>
      <c r="D51" s="67"/>
      <c r="E51" s="67"/>
      <c r="F51" s="67"/>
      <c r="G51" s="68"/>
      <c r="H51" s="31"/>
      <c r="I51" s="19"/>
      <c r="J51" s="19"/>
      <c r="K51" s="19"/>
      <c r="L51" s="36"/>
      <c r="M51" s="41"/>
      <c r="N51" s="10"/>
    </row>
    <row r="52" spans="1:14" ht="16.5" customHeight="1" hidden="1">
      <c r="A52" s="8" t="s">
        <v>75</v>
      </c>
      <c r="B52" s="61" t="s">
        <v>55</v>
      </c>
      <c r="C52" s="62"/>
      <c r="D52" s="62"/>
      <c r="E52" s="62"/>
      <c r="F52" s="62"/>
      <c r="G52" s="63"/>
      <c r="H52" s="22"/>
      <c r="I52" s="19">
        <v>0</v>
      </c>
      <c r="J52" s="19"/>
      <c r="K52" s="19" t="e">
        <f>SUM(J52/I52*100)</f>
        <v>#DIV/0!</v>
      </c>
      <c r="L52" s="36"/>
      <c r="M52" s="41"/>
      <c r="N52" s="10"/>
    </row>
    <row r="53" spans="1:14" ht="15.75" customHeight="1" hidden="1">
      <c r="A53" s="8"/>
      <c r="B53" s="90" t="s">
        <v>66</v>
      </c>
      <c r="C53" s="91"/>
      <c r="D53" s="91"/>
      <c r="E53" s="91"/>
      <c r="F53" s="91"/>
      <c r="G53" s="92"/>
      <c r="H53" s="31"/>
      <c r="I53" s="27">
        <f>SUM(I52)</f>
        <v>0</v>
      </c>
      <c r="J53" s="37">
        <f>SUM(J52)</f>
        <v>0</v>
      </c>
      <c r="K53" s="19" t="e">
        <f>SUM(J53/I53*100)</f>
        <v>#DIV/0!</v>
      </c>
      <c r="L53" s="36"/>
      <c r="M53" s="41"/>
      <c r="N53" s="10"/>
    </row>
    <row r="54" spans="1:14" ht="27.75" customHeight="1">
      <c r="A54" s="9" t="s">
        <v>16</v>
      </c>
      <c r="B54" s="53" t="s">
        <v>136</v>
      </c>
      <c r="C54" s="54"/>
      <c r="D54" s="54"/>
      <c r="E54" s="54"/>
      <c r="F54" s="54"/>
      <c r="G54" s="55"/>
      <c r="H54" s="28"/>
      <c r="I54" s="29"/>
      <c r="J54" s="19"/>
      <c r="K54" s="19"/>
      <c r="L54" s="24"/>
      <c r="M54" s="40"/>
      <c r="N54" s="10"/>
    </row>
    <row r="55" spans="1:14" ht="44.25" customHeight="1">
      <c r="A55" s="8" t="s">
        <v>75</v>
      </c>
      <c r="B55" s="56" t="s">
        <v>55</v>
      </c>
      <c r="C55" s="57"/>
      <c r="D55" s="57"/>
      <c r="E55" s="57"/>
      <c r="F55" s="57"/>
      <c r="G55" s="58"/>
      <c r="H55" s="22">
        <v>0</v>
      </c>
      <c r="I55" s="20">
        <v>1150266</v>
      </c>
      <c r="J55" s="19">
        <v>1150266</v>
      </c>
      <c r="K55" s="19">
        <f>SUM(J55/I55*100)</f>
        <v>100</v>
      </c>
      <c r="L55" s="20">
        <v>0</v>
      </c>
      <c r="M55" s="48"/>
      <c r="N55" s="10"/>
    </row>
    <row r="56" spans="1:14" ht="31.5" customHeight="1">
      <c r="A56" s="8"/>
      <c r="B56" s="50" t="s">
        <v>66</v>
      </c>
      <c r="C56" s="51"/>
      <c r="D56" s="51"/>
      <c r="E56" s="51"/>
      <c r="F56" s="51"/>
      <c r="G56" s="52"/>
      <c r="H56" s="27">
        <f>SUM(H55)</f>
        <v>0</v>
      </c>
      <c r="I56" s="27">
        <f>SUM(I55)</f>
        <v>1150266</v>
      </c>
      <c r="J56" s="27">
        <f>SUM(J55)</f>
        <v>1150266</v>
      </c>
      <c r="K56" s="19">
        <f>SUM(J56/I56*100)</f>
        <v>100</v>
      </c>
      <c r="L56" s="20">
        <v>0</v>
      </c>
      <c r="M56" s="49"/>
      <c r="N56" s="10"/>
    </row>
    <row r="57" spans="1:14" ht="14.25">
      <c r="A57" s="8" t="s">
        <v>15</v>
      </c>
      <c r="B57" s="66" t="s">
        <v>9</v>
      </c>
      <c r="C57" s="67"/>
      <c r="D57" s="67"/>
      <c r="E57" s="67"/>
      <c r="F57" s="67"/>
      <c r="G57" s="68"/>
      <c r="H57" s="31"/>
      <c r="I57" s="19"/>
      <c r="J57" s="19"/>
      <c r="K57" s="19"/>
      <c r="L57" s="24"/>
      <c r="M57" s="40"/>
      <c r="N57" s="10"/>
    </row>
    <row r="58" spans="1:14" ht="70.5" customHeight="1">
      <c r="A58" s="8" t="s">
        <v>14</v>
      </c>
      <c r="B58" s="93" t="s">
        <v>89</v>
      </c>
      <c r="C58" s="94"/>
      <c r="D58" s="94"/>
      <c r="E58" s="94"/>
      <c r="F58" s="94"/>
      <c r="G58" s="95"/>
      <c r="H58" s="22">
        <v>2800000</v>
      </c>
      <c r="I58" s="19">
        <v>3034744.86</v>
      </c>
      <c r="J58" s="26">
        <v>3034744.86</v>
      </c>
      <c r="K58" s="19">
        <f>SUM(J58/I58*100)</f>
        <v>100</v>
      </c>
      <c r="L58" s="20">
        <f>SUM(J58/H58*100)</f>
        <v>108.38374499999999</v>
      </c>
      <c r="M58" s="45" t="s">
        <v>161</v>
      </c>
      <c r="N58" s="10"/>
    </row>
    <row r="59" spans="1:14" ht="89.25">
      <c r="A59" s="8" t="s">
        <v>73</v>
      </c>
      <c r="B59" s="93" t="s">
        <v>74</v>
      </c>
      <c r="C59" s="94"/>
      <c r="D59" s="94"/>
      <c r="E59" s="94"/>
      <c r="F59" s="94"/>
      <c r="G59" s="95"/>
      <c r="H59" s="22">
        <v>1914053</v>
      </c>
      <c r="I59" s="19">
        <v>3187050</v>
      </c>
      <c r="J59" s="19">
        <v>3187050</v>
      </c>
      <c r="K59" s="19">
        <f>SUM(J59/I59*100)</f>
        <v>100</v>
      </c>
      <c r="L59" s="20">
        <f>SUM(J59/H59*100)</f>
        <v>166.50792846384087</v>
      </c>
      <c r="M59" s="45" t="s">
        <v>162</v>
      </c>
      <c r="N59" s="10"/>
    </row>
    <row r="60" spans="1:14" ht="89.25">
      <c r="A60" s="8" t="s">
        <v>40</v>
      </c>
      <c r="B60" s="93" t="s">
        <v>41</v>
      </c>
      <c r="C60" s="94"/>
      <c r="D60" s="94"/>
      <c r="E60" s="94"/>
      <c r="F60" s="94"/>
      <c r="G60" s="95"/>
      <c r="H60" s="22">
        <v>81421820.97</v>
      </c>
      <c r="I60" s="19">
        <v>50821076.75</v>
      </c>
      <c r="J60" s="26">
        <v>46276775.33</v>
      </c>
      <c r="K60" s="19">
        <f>SUM(J60/I60*100)</f>
        <v>91.05823467229077</v>
      </c>
      <c r="L60" s="20">
        <f>SUM(J60/H60*100)</f>
        <v>56.83583931026396</v>
      </c>
      <c r="M60" s="45" t="s">
        <v>164</v>
      </c>
      <c r="N60" s="10"/>
    </row>
    <row r="61" spans="1:14" ht="106.5" customHeight="1">
      <c r="A61" s="8" t="s">
        <v>69</v>
      </c>
      <c r="B61" s="99" t="s">
        <v>70</v>
      </c>
      <c r="C61" s="100"/>
      <c r="D61" s="100"/>
      <c r="E61" s="100"/>
      <c r="F61" s="100"/>
      <c r="G61" s="101"/>
      <c r="H61" s="22">
        <v>1288000</v>
      </c>
      <c r="I61" s="19">
        <v>710526.71</v>
      </c>
      <c r="J61" s="19">
        <v>710526.71</v>
      </c>
      <c r="K61" s="19">
        <f>SUM(J61/I61*100)</f>
        <v>100</v>
      </c>
      <c r="L61" s="20">
        <f>SUM(J61/H61*100)</f>
        <v>55.16511723602484</v>
      </c>
      <c r="M61" s="45" t="s">
        <v>163</v>
      </c>
      <c r="N61" s="10"/>
    </row>
    <row r="62" spans="1:14" ht="25.5">
      <c r="A62" s="8"/>
      <c r="B62" s="90" t="s">
        <v>10</v>
      </c>
      <c r="C62" s="91"/>
      <c r="D62" s="91"/>
      <c r="E62" s="91"/>
      <c r="F62" s="91"/>
      <c r="G62" s="92"/>
      <c r="H62" s="27">
        <f>SUM(H58,H59,H60,H61)</f>
        <v>87423873.97</v>
      </c>
      <c r="I62" s="27">
        <f>SUM(I58,I59,I60,I61)</f>
        <v>57753398.32</v>
      </c>
      <c r="J62" s="27">
        <f>SUM(J58:J61)</f>
        <v>53209096.9</v>
      </c>
      <c r="K62" s="19">
        <f>SUM(J62/I62*100)</f>
        <v>92.1315428144662</v>
      </c>
      <c r="L62" s="20">
        <f>SUM(J62/H62*100)</f>
        <v>60.86334828660076</v>
      </c>
      <c r="M62" s="45" t="s">
        <v>165</v>
      </c>
      <c r="N62" s="10"/>
    </row>
    <row r="63" spans="1:14" ht="14.25">
      <c r="A63" s="8" t="s">
        <v>13</v>
      </c>
      <c r="B63" s="66" t="s">
        <v>32</v>
      </c>
      <c r="C63" s="67"/>
      <c r="D63" s="67"/>
      <c r="E63" s="67"/>
      <c r="F63" s="67"/>
      <c r="G63" s="68"/>
      <c r="H63" s="31"/>
      <c r="I63" s="27"/>
      <c r="J63" s="19"/>
      <c r="K63" s="19"/>
      <c r="L63" s="24"/>
      <c r="M63" s="40"/>
      <c r="N63" s="10"/>
    </row>
    <row r="64" spans="1:14" ht="42.75" customHeight="1">
      <c r="A64" s="8" t="s">
        <v>52</v>
      </c>
      <c r="B64" s="93" t="s">
        <v>53</v>
      </c>
      <c r="C64" s="94"/>
      <c r="D64" s="94"/>
      <c r="E64" s="94"/>
      <c r="F64" s="94"/>
      <c r="G64" s="95"/>
      <c r="H64" s="22">
        <v>13351085.9</v>
      </c>
      <c r="I64" s="19">
        <v>17594673.94</v>
      </c>
      <c r="J64" s="26">
        <v>17594673.61</v>
      </c>
      <c r="K64" s="19">
        <f>SUM(J64/I64*100)</f>
        <v>99.99999812443241</v>
      </c>
      <c r="L64" s="20">
        <f>SUM(J64/H64*100)</f>
        <v>131.78458847306194</v>
      </c>
      <c r="M64" s="107" t="s">
        <v>138</v>
      </c>
      <c r="N64" s="10"/>
    </row>
    <row r="65" spans="1:14" ht="23.25" customHeight="1">
      <c r="A65" s="8"/>
      <c r="B65" s="90" t="s">
        <v>54</v>
      </c>
      <c r="C65" s="91"/>
      <c r="D65" s="91"/>
      <c r="E65" s="91"/>
      <c r="F65" s="91"/>
      <c r="G65" s="92"/>
      <c r="H65" s="31">
        <f>SUM(H64)</f>
        <v>13351085.9</v>
      </c>
      <c r="I65" s="27">
        <f>SUM(I64)</f>
        <v>17594673.94</v>
      </c>
      <c r="J65" s="27">
        <f>SUM(J64)</f>
        <v>17594673.61</v>
      </c>
      <c r="K65" s="19">
        <f>SUM(J65/I65*100)</f>
        <v>99.99999812443241</v>
      </c>
      <c r="L65" s="20">
        <f>SUM(J65/H65*100)</f>
        <v>131.78458847306194</v>
      </c>
      <c r="M65" s="108"/>
      <c r="N65" s="10"/>
    </row>
    <row r="66" spans="1:14" ht="14.25">
      <c r="A66" s="8" t="s">
        <v>46</v>
      </c>
      <c r="B66" s="66" t="s">
        <v>47</v>
      </c>
      <c r="C66" s="67"/>
      <c r="D66" s="67"/>
      <c r="E66" s="67"/>
      <c r="F66" s="67"/>
      <c r="G66" s="68"/>
      <c r="H66" s="31"/>
      <c r="I66" s="27"/>
      <c r="J66" s="19"/>
      <c r="K66" s="19"/>
      <c r="L66" s="24"/>
      <c r="M66" s="40"/>
      <c r="N66" s="10"/>
    </row>
    <row r="67" spans="1:14" ht="66.75" customHeight="1">
      <c r="A67" s="8" t="s">
        <v>48</v>
      </c>
      <c r="B67" s="93" t="s">
        <v>12</v>
      </c>
      <c r="C67" s="94"/>
      <c r="D67" s="94"/>
      <c r="E67" s="94"/>
      <c r="F67" s="94"/>
      <c r="G67" s="95"/>
      <c r="H67" s="22">
        <v>4200000</v>
      </c>
      <c r="I67" s="19">
        <v>5631453.29</v>
      </c>
      <c r="J67" s="19">
        <v>5631453.29</v>
      </c>
      <c r="K67" s="19">
        <f>SUM(J67/I67*100)</f>
        <v>100</v>
      </c>
      <c r="L67" s="20">
        <f>SUM(J67/H67*100)</f>
        <v>134.0822211904762</v>
      </c>
      <c r="M67" s="45" t="s">
        <v>114</v>
      </c>
      <c r="N67" s="10"/>
    </row>
    <row r="68" spans="1:14" ht="70.5" customHeight="1">
      <c r="A68" s="8"/>
      <c r="B68" s="90" t="s">
        <v>49</v>
      </c>
      <c r="C68" s="91"/>
      <c r="D68" s="91"/>
      <c r="E68" s="91"/>
      <c r="F68" s="91"/>
      <c r="G68" s="92"/>
      <c r="H68" s="31">
        <f>SUM(H67)</f>
        <v>4200000</v>
      </c>
      <c r="I68" s="27">
        <f>SUM(I67)</f>
        <v>5631453.29</v>
      </c>
      <c r="J68" s="37">
        <f>SUM(J67)</f>
        <v>5631453.29</v>
      </c>
      <c r="K68" s="19">
        <f>SUM(J68/I68*100)</f>
        <v>100</v>
      </c>
      <c r="L68" s="20">
        <f>SUM(J68/H68*100)</f>
        <v>134.0822211904762</v>
      </c>
      <c r="M68" s="45" t="s">
        <v>114</v>
      </c>
      <c r="N68" s="10"/>
    </row>
    <row r="69" spans="1:14" ht="24" customHeight="1">
      <c r="A69" s="8" t="s">
        <v>93</v>
      </c>
      <c r="B69" s="66" t="s">
        <v>94</v>
      </c>
      <c r="C69" s="67"/>
      <c r="D69" s="67"/>
      <c r="E69" s="67"/>
      <c r="F69" s="67"/>
      <c r="G69" s="68"/>
      <c r="H69" s="31"/>
      <c r="I69" s="27"/>
      <c r="J69" s="27"/>
      <c r="K69" s="19"/>
      <c r="L69" s="24"/>
      <c r="M69" s="40"/>
      <c r="N69" s="10"/>
    </row>
    <row r="70" spans="1:14" ht="82.5" customHeight="1">
      <c r="A70" s="8" t="s">
        <v>95</v>
      </c>
      <c r="B70" s="93" t="s">
        <v>130</v>
      </c>
      <c r="C70" s="94"/>
      <c r="D70" s="94"/>
      <c r="E70" s="94"/>
      <c r="F70" s="94"/>
      <c r="G70" s="95"/>
      <c r="H70" s="22">
        <v>100000</v>
      </c>
      <c r="I70" s="23" t="s">
        <v>135</v>
      </c>
      <c r="J70" s="23" t="s">
        <v>135</v>
      </c>
      <c r="K70" s="19" t="s">
        <v>135</v>
      </c>
      <c r="L70" s="43" t="s">
        <v>135</v>
      </c>
      <c r="M70" s="46" t="s">
        <v>139</v>
      </c>
      <c r="N70" s="10"/>
    </row>
    <row r="71" spans="1:14" ht="24.75" customHeight="1">
      <c r="A71" s="8"/>
      <c r="B71" s="90" t="s">
        <v>96</v>
      </c>
      <c r="C71" s="91"/>
      <c r="D71" s="91"/>
      <c r="E71" s="91"/>
      <c r="F71" s="91"/>
      <c r="G71" s="92"/>
      <c r="H71" s="31">
        <f>SUM(H70)</f>
        <v>100000</v>
      </c>
      <c r="I71" s="33">
        <f>SUM(I70)</f>
        <v>0</v>
      </c>
      <c r="J71" s="37">
        <f>SUM(J70)</f>
        <v>0</v>
      </c>
      <c r="K71" s="19" t="s">
        <v>135</v>
      </c>
      <c r="L71" s="20">
        <f>SUM(J71/H71*100)</f>
        <v>0</v>
      </c>
      <c r="M71" s="45"/>
      <c r="N71" s="10"/>
    </row>
    <row r="72" spans="1:14" ht="39" customHeight="1">
      <c r="A72" s="8" t="s">
        <v>56</v>
      </c>
      <c r="B72" s="66" t="s">
        <v>60</v>
      </c>
      <c r="C72" s="67"/>
      <c r="D72" s="67"/>
      <c r="E72" s="67"/>
      <c r="F72" s="67"/>
      <c r="G72" s="68"/>
      <c r="H72" s="31"/>
      <c r="I72" s="19"/>
      <c r="J72" s="19"/>
      <c r="K72" s="19"/>
      <c r="L72" s="24"/>
      <c r="M72" s="40"/>
      <c r="N72" s="10"/>
    </row>
    <row r="73" spans="1:14" ht="30" customHeight="1">
      <c r="A73" s="8" t="s">
        <v>57</v>
      </c>
      <c r="B73" s="93" t="s">
        <v>58</v>
      </c>
      <c r="C73" s="94"/>
      <c r="D73" s="94"/>
      <c r="E73" s="94"/>
      <c r="F73" s="94"/>
      <c r="G73" s="95"/>
      <c r="H73" s="22">
        <v>16199550</v>
      </c>
      <c r="I73" s="19">
        <v>16199550</v>
      </c>
      <c r="J73" s="19">
        <v>16199550</v>
      </c>
      <c r="K73" s="19">
        <f>SUM(J73/I73*100)</f>
        <v>100</v>
      </c>
      <c r="L73" s="20">
        <f>SUM(J73/H73*100)</f>
        <v>100</v>
      </c>
      <c r="M73" s="45" t="s">
        <v>115</v>
      </c>
      <c r="N73" s="10"/>
    </row>
    <row r="74" spans="1:14" ht="57" customHeight="1">
      <c r="A74" s="8" t="s">
        <v>99</v>
      </c>
      <c r="B74" s="93" t="s">
        <v>100</v>
      </c>
      <c r="C74" s="94"/>
      <c r="D74" s="94"/>
      <c r="E74" s="94"/>
      <c r="F74" s="94"/>
      <c r="G74" s="95"/>
      <c r="H74" s="22">
        <v>500000</v>
      </c>
      <c r="I74" s="19">
        <v>1212750</v>
      </c>
      <c r="J74" s="19">
        <v>1212750</v>
      </c>
      <c r="K74" s="19">
        <f>SUM(J74/I74*100)</f>
        <v>100</v>
      </c>
      <c r="L74" s="20">
        <f>SUM(J74/H74*100)</f>
        <v>242.55</v>
      </c>
      <c r="M74" s="45" t="s">
        <v>157</v>
      </c>
      <c r="N74" s="10"/>
    </row>
    <row r="75" spans="1:14" ht="33" customHeight="1">
      <c r="A75" s="8"/>
      <c r="B75" s="90" t="s">
        <v>61</v>
      </c>
      <c r="C75" s="91"/>
      <c r="D75" s="91"/>
      <c r="E75" s="91"/>
      <c r="F75" s="91"/>
      <c r="G75" s="92"/>
      <c r="H75" s="31">
        <f>SUM(H73:H74)</f>
        <v>16699550</v>
      </c>
      <c r="I75" s="27">
        <f>SUM(I73:I74)</f>
        <v>17412300</v>
      </c>
      <c r="J75" s="27">
        <f>SUM(J73:J74)</f>
        <v>17412300</v>
      </c>
      <c r="K75" s="19">
        <f>SUM(J75/I75*100)</f>
        <v>100</v>
      </c>
      <c r="L75" s="20">
        <f>SUM(J75/H75*100)</f>
        <v>104.26807907997522</v>
      </c>
      <c r="M75" s="45" t="s">
        <v>116</v>
      </c>
      <c r="N75" s="10"/>
    </row>
    <row r="76" spans="1:14" ht="14.25">
      <c r="A76" s="3"/>
      <c r="B76" s="66" t="s">
        <v>11</v>
      </c>
      <c r="C76" s="67"/>
      <c r="D76" s="67"/>
      <c r="E76" s="67"/>
      <c r="F76" s="67"/>
      <c r="G76" s="68"/>
      <c r="H76" s="38">
        <f>SUM(H17,H20,H33,H39,H46,H50,H53,H62,H65,H68,H71,H75)</f>
        <v>682399934.59</v>
      </c>
      <c r="I76" s="38">
        <f>SUM(I17,I20,I23,I33,I39,I46,I50,I53,I62,I65,I68,I71,I75+I26+I56)</f>
        <v>788094253.5200001</v>
      </c>
      <c r="J76" s="38">
        <f>SUM(J17,J20,J23,J33,J39,J46,J50,J53,J62,J65,J68,J71,J75+J26+J56)</f>
        <v>745482319.85</v>
      </c>
      <c r="K76" s="19">
        <f>SUM(J76/I76*100)</f>
        <v>94.59304093645207</v>
      </c>
      <c r="L76" s="20">
        <f>SUM(J76/H76*100)</f>
        <v>109.24419567799362</v>
      </c>
      <c r="M76" s="40"/>
      <c r="N76" s="10"/>
    </row>
  </sheetData>
  <sheetProtection/>
  <mergeCells count="78">
    <mergeCell ref="M19:M20"/>
    <mergeCell ref="M64:M65"/>
    <mergeCell ref="A3:M4"/>
    <mergeCell ref="G1:K1"/>
    <mergeCell ref="B46:G46"/>
    <mergeCell ref="B37:G37"/>
    <mergeCell ref="B40:G40"/>
    <mergeCell ref="B17:G17"/>
    <mergeCell ref="B15:G15"/>
    <mergeCell ref="B14:G14"/>
    <mergeCell ref="B20:G20"/>
    <mergeCell ref="B18:G18"/>
    <mergeCell ref="B62:G62"/>
    <mergeCell ref="B59:G59"/>
    <mergeCell ref="B58:G58"/>
    <mergeCell ref="B42:G42"/>
    <mergeCell ref="B34:G34"/>
    <mergeCell ref="B35:G35"/>
    <mergeCell ref="B39:G39"/>
    <mergeCell ref="B43:G43"/>
    <mergeCell ref="B63:G63"/>
    <mergeCell ref="B61:G61"/>
    <mergeCell ref="B74:G74"/>
    <mergeCell ref="B66:G66"/>
    <mergeCell ref="B64:G64"/>
    <mergeCell ref="B52:G52"/>
    <mergeCell ref="B71:G71"/>
    <mergeCell ref="B69:G69"/>
    <mergeCell ref="B70:G70"/>
    <mergeCell ref="B65:G65"/>
    <mergeCell ref="B41:G41"/>
    <mergeCell ref="B57:G57"/>
    <mergeCell ref="B51:G51"/>
    <mergeCell ref="B48:G48"/>
    <mergeCell ref="B44:G44"/>
    <mergeCell ref="B53:G53"/>
    <mergeCell ref="B45:G45"/>
    <mergeCell ref="B55:G55"/>
    <mergeCell ref="B76:G76"/>
    <mergeCell ref="B75:G75"/>
    <mergeCell ref="B73:G73"/>
    <mergeCell ref="B68:G68"/>
    <mergeCell ref="B72:G72"/>
    <mergeCell ref="B27:G27"/>
    <mergeCell ref="B50:G50"/>
    <mergeCell ref="B36:G36"/>
    <mergeCell ref="B67:G67"/>
    <mergeCell ref="B60:G60"/>
    <mergeCell ref="B6:G6"/>
    <mergeCell ref="B11:G11"/>
    <mergeCell ref="B28:G28"/>
    <mergeCell ref="B8:G8"/>
    <mergeCell ref="B9:G9"/>
    <mergeCell ref="B7:G7"/>
    <mergeCell ref="B10:G10"/>
    <mergeCell ref="B13:G13"/>
    <mergeCell ref="B12:G12"/>
    <mergeCell ref="B16:G16"/>
    <mergeCell ref="M22:M23"/>
    <mergeCell ref="B19:G19"/>
    <mergeCell ref="B30:G30"/>
    <mergeCell ref="B32:G32"/>
    <mergeCell ref="B31:G31"/>
    <mergeCell ref="B47:G47"/>
    <mergeCell ref="B33:G33"/>
    <mergeCell ref="B21:G21"/>
    <mergeCell ref="B22:G22"/>
    <mergeCell ref="B23:G23"/>
    <mergeCell ref="M55:M56"/>
    <mergeCell ref="B56:G56"/>
    <mergeCell ref="B24:G24"/>
    <mergeCell ref="B25:G25"/>
    <mergeCell ref="M25:M26"/>
    <mergeCell ref="B26:G26"/>
    <mergeCell ref="B29:G29"/>
    <mergeCell ref="B54:G54"/>
    <mergeCell ref="B49:G49"/>
    <mergeCell ref="B38:G38"/>
  </mergeCells>
  <printOptions/>
  <pageMargins left="0.25" right="0.25" top="0.75" bottom="0.75" header="0.3" footer="0.3"/>
  <pageSetup fitToHeight="2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Силина_ОВ</cp:lastModifiedBy>
  <cp:lastPrinted>2023-05-15T04:30:29Z</cp:lastPrinted>
  <dcterms:created xsi:type="dcterms:W3CDTF">1996-10-08T23:32:33Z</dcterms:created>
  <dcterms:modified xsi:type="dcterms:W3CDTF">2024-05-15T02:44:03Z</dcterms:modified>
  <cp:category/>
  <cp:version/>
  <cp:contentType/>
  <cp:contentStatus/>
</cp:coreProperties>
</file>