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'Лист3'!$A$1:$U$73</definedName>
  </definedNames>
  <calcPr fullCalcOnLoad="1"/>
</workbook>
</file>

<file path=xl/sharedStrings.xml><?xml version="1.0" encoding="utf-8"?>
<sst xmlns="http://schemas.openxmlformats.org/spreadsheetml/2006/main" count="136" uniqueCount="134">
  <si>
    <t>Общегосударственные вопросы</t>
  </si>
  <si>
    <t>Итого расходов по общегосударственным вопросам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</si>
  <si>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</si>
  <si>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</si>
  <si>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</si>
  <si>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Итого по жилищно-коммунальному хозяйству</t>
  </si>
  <si>
    <t>Образование</t>
  </si>
  <si>
    <t>Другие вопросы в области образования</t>
  </si>
  <si>
    <t>Итого расходов по образованию</t>
  </si>
  <si>
    <t>Социальная политика</t>
  </si>
  <si>
    <t>Итого расходов по социальной политике</t>
  </si>
  <si>
    <t>ВСЕГО РАСХОДОВ</t>
  </si>
  <si>
    <t>Периодическая печать и издательства - всего</t>
  </si>
  <si>
    <t>1100</t>
  </si>
  <si>
    <t>1001</t>
  </si>
  <si>
    <t>1000</t>
  </si>
  <si>
    <t>0900</t>
  </si>
  <si>
    <t>0800</t>
  </si>
  <si>
    <t>0709</t>
  </si>
  <si>
    <t>0707</t>
  </si>
  <si>
    <t>0702</t>
  </si>
  <si>
    <t>0701</t>
  </si>
  <si>
    <t>0700</t>
  </si>
  <si>
    <t>0502</t>
  </si>
  <si>
    <t>0500</t>
  </si>
  <si>
    <t>0106</t>
  </si>
  <si>
    <t>0104</t>
  </si>
  <si>
    <t>0103</t>
  </si>
  <si>
    <t>0102</t>
  </si>
  <si>
    <t>0100</t>
  </si>
  <si>
    <t>Резервные фонды</t>
  </si>
  <si>
    <t>Обеспечение деятельности финансовых, налоговых и таможенных органов и органов  финансового (финансово-бюджетного) надзора</t>
  </si>
  <si>
    <t>Физическая культура и спорт</t>
  </si>
  <si>
    <t>0505</t>
  </si>
  <si>
    <t>0400</t>
  </si>
  <si>
    <t>Национальная экономика</t>
  </si>
  <si>
    <t>Другие вопросы в области национальной экономики</t>
  </si>
  <si>
    <t>Итого расходов по национальной экономике</t>
  </si>
  <si>
    <t>Другие общегосударственные вопросы</t>
  </si>
  <si>
    <t>0412</t>
  </si>
  <si>
    <t>1004</t>
  </si>
  <si>
    <t>Охрана семьи и детства</t>
  </si>
  <si>
    <t>0105</t>
  </si>
  <si>
    <t>Судебная система</t>
  </si>
  <si>
    <t>0113</t>
  </si>
  <si>
    <t>3дравоохранение</t>
  </si>
  <si>
    <t>1200</t>
  </si>
  <si>
    <t>Средства массовой информации</t>
  </si>
  <si>
    <t>1202</t>
  </si>
  <si>
    <t>Итого расходов по средствам массовой информации</t>
  </si>
  <si>
    <t>Другие вопросы в области культуры, кинематографии</t>
  </si>
  <si>
    <t>Итого расходов по культуре, кинематографии</t>
  </si>
  <si>
    <t>1102</t>
  </si>
  <si>
    <t>Массовый спорт</t>
  </si>
  <si>
    <t>Итого расходов по физической культуре и спорту</t>
  </si>
  <si>
    <t>Другие вопросы в области здравоохранения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</si>
  <si>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</si>
  <si>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</si>
  <si>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</si>
  <si>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</si>
  <si>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</si>
  <si>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Итого по  межбюджетным трансфертам общего характера субъектам Российской Федерации и муниципальных образований </t>
  </si>
  <si>
    <t>Национальная оборона</t>
  </si>
  <si>
    <t>0200</t>
  </si>
  <si>
    <t>0203</t>
  </si>
  <si>
    <t>Мобилизационная и вневойсковая подготовка</t>
  </si>
  <si>
    <t>Итого расходов на национальной обороне</t>
  </si>
  <si>
    <t>Культура, кинематография</t>
  </si>
  <si>
    <t xml:space="preserve">Итого расходов по здравоохранению </t>
  </si>
  <si>
    <t>0409</t>
  </si>
  <si>
    <t>Дорожное хозяйство (дорожные фонды)</t>
  </si>
  <si>
    <t>1006</t>
  </si>
  <si>
    <t>Другие вопросы в области социальной политики</t>
  </si>
  <si>
    <t>0405</t>
  </si>
  <si>
    <t>Сельское хозяйство и рыболовство</t>
  </si>
  <si>
    <t>1003</t>
  </si>
  <si>
    <t>Социальное обеспечение населения</t>
  </si>
  <si>
    <t>0909</t>
  </si>
  <si>
    <t xml:space="preserve">Дошкольное образование </t>
  </si>
  <si>
    <t>Общее образование</t>
  </si>
  <si>
    <t>0804</t>
  </si>
  <si>
    <t>0801</t>
  </si>
  <si>
    <t>Культура</t>
  </si>
  <si>
    <t xml:space="preserve">Функционирование высшего должностного лица субъекта Российской Федерации и муниципального образования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</si>
  <si>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</si>
  <si>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</si>
  <si>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Жилищное хозяйство</t>
  </si>
  <si>
    <t>Благоустройство</t>
  </si>
  <si>
    <t>0501</t>
  </si>
  <si>
    <t>0503</t>
  </si>
  <si>
    <t>наименование</t>
  </si>
  <si>
    <t xml:space="preserve">Пенсионное обеспечение </t>
  </si>
  <si>
    <t>0703</t>
  </si>
  <si>
    <t>Дополнительное образование детей</t>
  </si>
  <si>
    <t xml:space="preserve">Молодежная политика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</si>
  <si>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</si>
  <si>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</si>
  <si>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</si>
  <si>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</si>
  <si>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 расходов по обслуживанию государственного и муниципального долга</t>
  </si>
  <si>
    <t>0107</t>
  </si>
  <si>
    <t>Обеспечение проведения выборов и референдумов</t>
  </si>
  <si>
    <t>1402</t>
  </si>
  <si>
    <t>Иные дотации</t>
  </si>
  <si>
    <t>рублей</t>
  </si>
  <si>
    <t>уточненные бюджетные назначения</t>
  </si>
  <si>
    <t>% исполнения уточненных бюджетных назначений</t>
  </si>
  <si>
    <t xml:space="preserve">исполнено </t>
  </si>
  <si>
    <t xml:space="preserve">ожидаемое исполнение </t>
  </si>
  <si>
    <t>Национальная безопасность и правоохранительная деятельность</t>
  </si>
  <si>
    <t>0300</t>
  </si>
  <si>
    <t>Итого по национальной безопасности и правоохранительной деятельности</t>
  </si>
  <si>
    <t>проект на 2024 год</t>
  </si>
  <si>
    <t>2022 год</t>
  </si>
  <si>
    <t xml:space="preserve">проект расходов на 2024 год в сравнении к 2022 году </t>
  </si>
  <si>
    <t>проект на 2025 год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</si>
  <si>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</si>
  <si>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</si>
  <si>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0408</t>
  </si>
  <si>
    <t>Транспорт</t>
  </si>
  <si>
    <t xml:space="preserve">Сведения о фактически произведенных расходах бюджета Яковлевского муниципального района за 2022 год, ожидаемом исполнении за 2023 год, планируемых расходах на 2024 год и плановый период 2025 и 2026 годов по разделам и подразделам в соответствии с классификацией расходов бюджетов  </t>
  </si>
  <si>
    <t>2023 год</t>
  </si>
  <si>
    <t xml:space="preserve">проект расходов на 2024 год в сравнении к 2023 году </t>
  </si>
  <si>
    <t xml:space="preserve">проект расходов на 2025 год в сравнении к 2022 году </t>
  </si>
  <si>
    <t xml:space="preserve">проект расходов на 2025 год в сравнении к 2023 году </t>
  </si>
  <si>
    <t>проект на 2026 год</t>
  </si>
  <si>
    <t>соотношение расходов 2026 года к 2022 году (%)</t>
  </si>
  <si>
    <t>соотношение расходов 2026 года к 2023 году (%)</t>
  </si>
  <si>
    <t>Другие вопросы в области национальной обороны</t>
  </si>
  <si>
    <t>0209</t>
  </si>
  <si>
    <t>0406</t>
  </si>
  <si>
    <t>Водное хозяйство</t>
  </si>
  <si>
    <t>0410</t>
  </si>
  <si>
    <t>Связь и информатика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</si>
</sst>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000000_);_(* \(#,##0.0000000\);_(* &quot;-&quot;??_);_(@_)"/>
    <numFmt numFmtId="188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179" fontId="3" fillId="33" borderId="10" xfId="60" applyFont="1" applyFill="1" applyBorder="1" applyAlignment="1">
      <alignment/>
    </xf>
    <xf numFmtId="179" fontId="6" fillId="33" borderId="10" xfId="0" applyNumberFormat="1" applyFont="1" applyFill="1" applyBorder="1" applyAlignment="1">
      <alignment/>
    </xf>
    <xf numFmtId="183" fontId="6" fillId="33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79" fontId="6" fillId="33" borderId="10" xfId="6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79" fontId="3" fillId="33" borderId="10" xfId="60" applyFont="1" applyFill="1" applyBorder="1" applyAlignment="1">
      <alignment horizontal="center"/>
    </xf>
    <xf numFmtId="179" fontId="3" fillId="33" borderId="10" xfId="0" applyNumberFormat="1" applyFont="1" applyFill="1" applyBorder="1" applyAlignment="1">
      <alignment/>
    </xf>
    <xf numFmtId="179" fontId="6" fillId="33" borderId="10" xfId="60" applyFont="1" applyFill="1" applyBorder="1" applyAlignment="1">
      <alignment horizontal="center"/>
    </xf>
    <xf numFmtId="179" fontId="3" fillId="33" borderId="10" xfId="6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33" borderId="10" xfId="0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/>
    </xf>
    <xf numFmtId="179" fontId="3" fillId="33" borderId="10" xfId="60" applyFont="1" applyFill="1" applyBorder="1" applyAlignment="1">
      <alignment horizontal="left"/>
    </xf>
    <xf numFmtId="179" fontId="3" fillId="33" borderId="0" xfId="60" applyFont="1" applyFill="1" applyAlignment="1">
      <alignment/>
    </xf>
    <xf numFmtId="179" fontId="3" fillId="33" borderId="0" xfId="60" applyFont="1" applyFill="1" applyBorder="1" applyAlignment="1">
      <alignment/>
    </xf>
    <xf numFmtId="179" fontId="6" fillId="33" borderId="0" xfId="60" applyFont="1" applyFill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49" fontId="6" fillId="33" borderId="10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0" fillId="6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tabSelected="1" view="pageBreakPreview" zoomScale="150" zoomScaleNormal="150" zoomScaleSheetLayoutView="150" zoomScalePageLayoutView="0" workbookViewId="0" topLeftCell="A1">
      <selection activeCell="G10" sqref="G10:U73"/>
    </sheetView>
  </sheetViews>
  <sheetFormatPr defaultColWidth="9.140625" defaultRowHeight="12.75"/>
  <cols>
    <col min="1" max="1" width="5.8515625" style="0" customWidth="1"/>
    <col min="6" max="6" width="8.28125" style="0" customWidth="1"/>
    <col min="7" max="7" width="15.140625" style="0" customWidth="1"/>
    <col min="8" max="8" width="14.28125" style="0" customWidth="1"/>
    <col min="9" max="9" width="10.8515625" style="0" customWidth="1"/>
    <col min="10" max="10" width="14.140625" style="0" customWidth="1"/>
    <col min="11" max="11" width="14.8515625" style="0" customWidth="1"/>
    <col min="12" max="12" width="10.8515625" style="0" customWidth="1"/>
    <col min="13" max="13" width="17.28125" style="0" customWidth="1"/>
    <col min="14" max="14" width="14.7109375" style="0" customWidth="1"/>
    <col min="15" max="15" width="13.57421875" style="0" customWidth="1"/>
    <col min="16" max="16" width="15.57421875" style="0" customWidth="1"/>
    <col min="17" max="17" width="13.00390625" style="0" customWidth="1"/>
    <col min="18" max="18" width="13.28125" style="0" customWidth="1"/>
    <col min="19" max="19" width="14.00390625" style="0" customWidth="1"/>
    <col min="20" max="20" width="13.421875" style="0" customWidth="1"/>
    <col min="21" max="21" width="13.140625" style="0" customWidth="1"/>
  </cols>
  <sheetData>
    <row r="1" spans="7:20" ht="12.75">
      <c r="G1" s="56"/>
      <c r="H1" s="56"/>
      <c r="I1" s="56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7" ht="12.75">
      <c r="A2" s="1"/>
      <c r="B2" s="1"/>
      <c r="C2" s="1"/>
      <c r="D2" s="1"/>
      <c r="E2" s="1"/>
      <c r="F2" s="2"/>
      <c r="G2" s="9"/>
    </row>
    <row r="3" spans="1:21" ht="12.75" customHeight="1">
      <c r="A3" s="57" t="s">
        <v>120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9.5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" customHeight="1">
      <c r="A5" s="10"/>
      <c r="B5" s="10"/>
      <c r="C5" s="10"/>
      <c r="D5" s="10"/>
      <c r="E5" s="10"/>
      <c r="F5" s="10"/>
      <c r="G5" s="1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9" t="s">
        <v>104</v>
      </c>
    </row>
    <row r="6" spans="1:21" ht="12" customHeight="1">
      <c r="A6" s="31"/>
      <c r="B6" s="33" t="s">
        <v>90</v>
      </c>
      <c r="C6" s="34"/>
      <c r="D6" s="34"/>
      <c r="E6" s="34"/>
      <c r="F6" s="35"/>
      <c r="G6" s="39" t="s">
        <v>113</v>
      </c>
      <c r="H6" s="39"/>
      <c r="I6" s="40"/>
      <c r="J6" s="41" t="s">
        <v>121</v>
      </c>
      <c r="K6" s="39"/>
      <c r="L6" s="40"/>
      <c r="M6" s="27" t="s">
        <v>112</v>
      </c>
      <c r="N6" s="29" t="s">
        <v>114</v>
      </c>
      <c r="O6" s="29" t="s">
        <v>122</v>
      </c>
      <c r="P6" s="29" t="s">
        <v>115</v>
      </c>
      <c r="Q6" s="29" t="s">
        <v>123</v>
      </c>
      <c r="R6" s="29" t="s">
        <v>124</v>
      </c>
      <c r="S6" s="29" t="s">
        <v>125</v>
      </c>
      <c r="T6" s="29" t="s">
        <v>126</v>
      </c>
      <c r="U6" s="29" t="s">
        <v>127</v>
      </c>
    </row>
    <row r="7" spans="1:21" ht="45" customHeight="1">
      <c r="A7" s="32"/>
      <c r="B7" s="36"/>
      <c r="C7" s="37"/>
      <c r="D7" s="37"/>
      <c r="E7" s="37"/>
      <c r="F7" s="38"/>
      <c r="G7" s="18" t="s">
        <v>105</v>
      </c>
      <c r="H7" s="20" t="s">
        <v>107</v>
      </c>
      <c r="I7" s="20" t="s">
        <v>106</v>
      </c>
      <c r="J7" s="18" t="s">
        <v>105</v>
      </c>
      <c r="K7" s="20" t="s">
        <v>108</v>
      </c>
      <c r="L7" s="20" t="s">
        <v>106</v>
      </c>
      <c r="M7" s="28"/>
      <c r="N7" s="30"/>
      <c r="O7" s="30"/>
      <c r="P7" s="30"/>
      <c r="Q7" s="30"/>
      <c r="R7" s="30"/>
      <c r="S7" s="30"/>
      <c r="T7" s="30"/>
      <c r="U7" s="30"/>
    </row>
    <row r="8" spans="1:21" ht="12.75">
      <c r="A8" s="3">
        <v>1</v>
      </c>
      <c r="B8" s="52">
        <v>2</v>
      </c>
      <c r="C8" s="53"/>
      <c r="D8" s="53"/>
      <c r="E8" s="53"/>
      <c r="F8" s="53"/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2">
        <v>8</v>
      </c>
      <c r="M8" s="12">
        <v>9</v>
      </c>
      <c r="N8" s="12">
        <v>10</v>
      </c>
      <c r="O8" s="12">
        <v>11</v>
      </c>
      <c r="P8" s="12">
        <v>12</v>
      </c>
      <c r="Q8" s="12">
        <v>13</v>
      </c>
      <c r="R8" s="12">
        <v>14</v>
      </c>
      <c r="S8" s="12">
        <v>15</v>
      </c>
      <c r="T8" s="12">
        <v>16</v>
      </c>
      <c r="U8" s="26">
        <v>17</v>
      </c>
    </row>
    <row r="9" spans="1:21" ht="15.75">
      <c r="A9" s="4" t="s">
        <v>29</v>
      </c>
      <c r="B9" s="60" t="s">
        <v>0</v>
      </c>
      <c r="C9" s="61"/>
      <c r="D9" s="61"/>
      <c r="E9" s="61"/>
      <c r="F9" s="61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6"/>
    </row>
    <row r="10" spans="1:21" ht="36" customHeight="1">
      <c r="A10" s="5" t="s">
        <v>28</v>
      </c>
      <c r="B10" s="48" t="s">
        <v>83</v>
      </c>
      <c r="C10" s="49"/>
      <c r="D10" s="49"/>
      <c r="E10" s="49"/>
      <c r="F10" s="49"/>
      <c r="G10" s="6">
        <v>9073371.97</v>
      </c>
      <c r="H10" s="6">
        <v>9073371.97</v>
      </c>
      <c r="I10" s="6">
        <f aca="true" t="shared" si="0" ref="I10:I18">SUM(H10/G10*100)</f>
        <v>100</v>
      </c>
      <c r="J10" s="6">
        <v>8466344</v>
      </c>
      <c r="K10" s="6">
        <v>8466344</v>
      </c>
      <c r="L10" s="6">
        <f aca="true" t="shared" si="1" ref="L10:L21">SUM(K10/J10*100)</f>
        <v>100</v>
      </c>
      <c r="M10" s="6">
        <v>3780000</v>
      </c>
      <c r="N10" s="21">
        <f>SUM(M10-H10)</f>
        <v>-5293371.970000001</v>
      </c>
      <c r="O10" s="6">
        <f>SUM(M10-K10)</f>
        <v>-4686344</v>
      </c>
      <c r="P10" s="6">
        <v>3780000</v>
      </c>
      <c r="Q10" s="21">
        <f>SUM(P10-H10)</f>
        <v>-5293371.970000001</v>
      </c>
      <c r="R10" s="6">
        <f>SUM(P10-K10)</f>
        <v>-4686344</v>
      </c>
      <c r="S10" s="6">
        <v>3780000</v>
      </c>
      <c r="T10" s="21">
        <f>SUM(S10-H10)</f>
        <v>-5293371.970000001</v>
      </c>
      <c r="U10" s="6">
        <f>SUM(S10-K10)</f>
        <v>-4686344</v>
      </c>
    </row>
    <row r="11" spans="1:21" ht="42" customHeight="1">
      <c r="A11" s="5" t="s">
        <v>27</v>
      </c>
      <c r="B11" s="48" t="s">
        <v>84</v>
      </c>
      <c r="C11" s="49"/>
      <c r="D11" s="49"/>
      <c r="E11" s="49"/>
      <c r="F11" s="49"/>
      <c r="G11" s="6">
        <v>3996405.42</v>
      </c>
      <c r="H11" s="6">
        <v>3996405.42</v>
      </c>
      <c r="I11" s="6">
        <f t="shared" si="0"/>
        <v>100</v>
      </c>
      <c r="J11" s="6">
        <v>4372000</v>
      </c>
      <c r="K11" s="6">
        <v>4372000</v>
      </c>
      <c r="L11" s="6">
        <f t="shared" si="1"/>
        <v>100</v>
      </c>
      <c r="M11" s="6">
        <v>5825000</v>
      </c>
      <c r="N11" s="21">
        <f aca="true" t="shared" si="2" ref="N11:N73">SUM(M11-H11)</f>
        <v>1828594.58</v>
      </c>
      <c r="O11" s="21">
        <f aca="true" t="shared" si="3" ref="O11:O73">SUM(M11-K11)</f>
        <v>1453000</v>
      </c>
      <c r="P11" s="6">
        <v>5825000</v>
      </c>
      <c r="Q11" s="21">
        <f aca="true" t="shared" si="4" ref="Q11:Q73">SUM(P11-H11)</f>
        <v>1828594.58</v>
      </c>
      <c r="R11" s="21">
        <f aca="true" t="shared" si="5" ref="R11:R73">SUM(P11-K11)</f>
        <v>1453000</v>
      </c>
      <c r="S11" s="6">
        <v>5825000</v>
      </c>
      <c r="T11" s="21">
        <f aca="true" t="shared" si="6" ref="T11:T73">SUM(S11-H11)</f>
        <v>1828594.58</v>
      </c>
      <c r="U11" s="21">
        <f aca="true" t="shared" si="7" ref="U11:U73">SUM(S11-K11)</f>
        <v>1453000</v>
      </c>
    </row>
    <row r="12" spans="1:21" ht="39" customHeight="1">
      <c r="A12" s="5" t="s">
        <v>26</v>
      </c>
      <c r="B12" s="48" t="s">
        <v>85</v>
      </c>
      <c r="C12" s="49"/>
      <c r="D12" s="49"/>
      <c r="E12" s="49"/>
      <c r="F12" s="49"/>
      <c r="G12" s="6">
        <v>14498766.57</v>
      </c>
      <c r="H12" s="22">
        <v>14498766.57</v>
      </c>
      <c r="I12" s="6">
        <f t="shared" si="0"/>
        <v>100</v>
      </c>
      <c r="J12" s="6">
        <v>16106980</v>
      </c>
      <c r="K12" s="6">
        <v>16106980</v>
      </c>
      <c r="L12" s="6">
        <f t="shared" si="1"/>
        <v>100</v>
      </c>
      <c r="M12" s="6">
        <v>29070000</v>
      </c>
      <c r="N12" s="21">
        <f>SUM(M12-H12)</f>
        <v>14571233.43</v>
      </c>
      <c r="O12" s="21">
        <f t="shared" si="3"/>
        <v>12963020</v>
      </c>
      <c r="P12" s="6">
        <v>29070000</v>
      </c>
      <c r="Q12" s="21">
        <f t="shared" si="4"/>
        <v>14571233.43</v>
      </c>
      <c r="R12" s="21">
        <f t="shared" si="5"/>
        <v>12963020</v>
      </c>
      <c r="S12" s="6">
        <v>29070000</v>
      </c>
      <c r="T12" s="21">
        <f t="shared" si="6"/>
        <v>14571233.43</v>
      </c>
      <c r="U12" s="21">
        <f t="shared" si="7"/>
        <v>12963020</v>
      </c>
    </row>
    <row r="13" spans="1:21" ht="18" customHeight="1">
      <c r="A13" s="5" t="s">
        <v>42</v>
      </c>
      <c r="B13" s="54" t="s">
        <v>43</v>
      </c>
      <c r="C13" s="55"/>
      <c r="D13" s="55"/>
      <c r="E13" s="55"/>
      <c r="F13" s="55"/>
      <c r="G13" s="6">
        <v>135583</v>
      </c>
      <c r="H13" s="22">
        <v>135583</v>
      </c>
      <c r="I13" s="6">
        <f t="shared" si="0"/>
        <v>100</v>
      </c>
      <c r="J13" s="6">
        <v>2499</v>
      </c>
      <c r="K13" s="6">
        <v>2499</v>
      </c>
      <c r="L13" s="6">
        <f t="shared" si="1"/>
        <v>100</v>
      </c>
      <c r="M13" s="6">
        <v>2611</v>
      </c>
      <c r="N13" s="21">
        <f t="shared" si="2"/>
        <v>-132972</v>
      </c>
      <c r="O13" s="21">
        <f t="shared" si="3"/>
        <v>112</v>
      </c>
      <c r="P13" s="6">
        <v>2324</v>
      </c>
      <c r="Q13" s="21">
        <f t="shared" si="4"/>
        <v>-133259</v>
      </c>
      <c r="R13" s="21">
        <f t="shared" si="5"/>
        <v>-175</v>
      </c>
      <c r="S13" s="6">
        <v>2324</v>
      </c>
      <c r="T13" s="21">
        <f t="shared" si="6"/>
        <v>-133259</v>
      </c>
      <c r="U13" s="21">
        <f t="shared" si="7"/>
        <v>-175</v>
      </c>
    </row>
    <row r="14" spans="1:21" ht="33.75" customHeight="1">
      <c r="A14" s="5" t="s">
        <v>25</v>
      </c>
      <c r="B14" s="48" t="s">
        <v>31</v>
      </c>
      <c r="C14" s="49"/>
      <c r="D14" s="49"/>
      <c r="E14" s="49"/>
      <c r="F14" s="49"/>
      <c r="G14" s="6">
        <v>13156378.76</v>
      </c>
      <c r="H14" s="22">
        <v>13156378.76</v>
      </c>
      <c r="I14" s="6">
        <f t="shared" si="0"/>
        <v>100</v>
      </c>
      <c r="J14" s="6">
        <v>13373700</v>
      </c>
      <c r="K14" s="6">
        <v>13373700</v>
      </c>
      <c r="L14" s="6">
        <f t="shared" si="1"/>
        <v>100</v>
      </c>
      <c r="M14" s="6">
        <v>20137000</v>
      </c>
      <c r="N14" s="21">
        <f t="shared" si="2"/>
        <v>6980621.24</v>
      </c>
      <c r="O14" s="21">
        <f t="shared" si="3"/>
        <v>6763300</v>
      </c>
      <c r="P14" s="6">
        <v>20137000</v>
      </c>
      <c r="Q14" s="21">
        <f t="shared" si="4"/>
        <v>6980621.24</v>
      </c>
      <c r="R14" s="21">
        <f t="shared" si="5"/>
        <v>6763300</v>
      </c>
      <c r="S14" s="6">
        <v>20137000</v>
      </c>
      <c r="T14" s="21">
        <f t="shared" si="6"/>
        <v>6980621.24</v>
      </c>
      <c r="U14" s="21">
        <f t="shared" si="7"/>
        <v>6763300</v>
      </c>
    </row>
    <row r="15" spans="1:21" ht="13.5" customHeight="1">
      <c r="A15" s="5" t="s">
        <v>100</v>
      </c>
      <c r="B15" s="54" t="s">
        <v>101</v>
      </c>
      <c r="C15" s="55"/>
      <c r="D15" s="55"/>
      <c r="E15" s="55"/>
      <c r="F15" s="55"/>
      <c r="G15" s="6">
        <v>450636.07</v>
      </c>
      <c r="H15" s="22">
        <v>450636.07</v>
      </c>
      <c r="I15" s="6">
        <f t="shared" si="0"/>
        <v>100</v>
      </c>
      <c r="J15" s="6">
        <v>0</v>
      </c>
      <c r="K15" s="6">
        <v>0</v>
      </c>
      <c r="L15" s="6">
        <v>0</v>
      </c>
      <c r="M15" s="6">
        <v>0</v>
      </c>
      <c r="N15" s="21">
        <f t="shared" si="2"/>
        <v>-450636.07</v>
      </c>
      <c r="O15" s="21">
        <f t="shared" si="3"/>
        <v>0</v>
      </c>
      <c r="P15" s="6">
        <v>0</v>
      </c>
      <c r="Q15" s="21">
        <f t="shared" si="4"/>
        <v>-450636.07</v>
      </c>
      <c r="R15" s="21">
        <f t="shared" si="5"/>
        <v>0</v>
      </c>
      <c r="S15" s="6">
        <v>0</v>
      </c>
      <c r="T15" s="21">
        <f t="shared" si="6"/>
        <v>-450636.07</v>
      </c>
      <c r="U15" s="21">
        <f t="shared" si="7"/>
        <v>0</v>
      </c>
    </row>
    <row r="16" spans="1:21" ht="15.75" customHeight="1">
      <c r="A16" s="5" t="s">
        <v>59</v>
      </c>
      <c r="B16" s="58" t="s">
        <v>30</v>
      </c>
      <c r="C16" s="59"/>
      <c r="D16" s="59"/>
      <c r="E16" s="59"/>
      <c r="F16" s="59"/>
      <c r="G16" s="14">
        <v>0</v>
      </c>
      <c r="H16" s="6">
        <v>0</v>
      </c>
      <c r="I16" s="6">
        <v>0</v>
      </c>
      <c r="J16" s="6">
        <v>10156865</v>
      </c>
      <c r="K16" s="6">
        <v>10156865</v>
      </c>
      <c r="L16" s="6">
        <f t="shared" si="1"/>
        <v>100</v>
      </c>
      <c r="M16" s="6">
        <v>15600000</v>
      </c>
      <c r="N16" s="21">
        <f t="shared" si="2"/>
        <v>15600000</v>
      </c>
      <c r="O16" s="21">
        <f t="shared" si="3"/>
        <v>5443135</v>
      </c>
      <c r="P16" s="6">
        <v>15300000</v>
      </c>
      <c r="Q16" s="21">
        <f t="shared" si="4"/>
        <v>15300000</v>
      </c>
      <c r="R16" s="21">
        <f t="shared" si="5"/>
        <v>5143135</v>
      </c>
      <c r="S16" s="6">
        <v>15500000</v>
      </c>
      <c r="T16" s="21">
        <f t="shared" si="6"/>
        <v>15500000</v>
      </c>
      <c r="U16" s="21">
        <f t="shared" si="7"/>
        <v>5343135</v>
      </c>
    </row>
    <row r="17" spans="1:21" ht="15.75">
      <c r="A17" s="5" t="s">
        <v>44</v>
      </c>
      <c r="B17" s="50" t="s">
        <v>38</v>
      </c>
      <c r="C17" s="51"/>
      <c r="D17" s="51"/>
      <c r="E17" s="51"/>
      <c r="F17" s="51"/>
      <c r="G17" s="14">
        <v>61134330.79</v>
      </c>
      <c r="H17" s="23">
        <v>60745726.76</v>
      </c>
      <c r="I17" s="6">
        <f t="shared" si="0"/>
        <v>99.36434401918149</v>
      </c>
      <c r="J17" s="6">
        <v>66863579.51</v>
      </c>
      <c r="K17" s="6">
        <v>66863579.51</v>
      </c>
      <c r="L17" s="6">
        <f t="shared" si="1"/>
        <v>100</v>
      </c>
      <c r="M17" s="6">
        <v>86143238.89</v>
      </c>
      <c r="N17" s="21">
        <f t="shared" si="2"/>
        <v>25397512.130000003</v>
      </c>
      <c r="O17" s="21">
        <f t="shared" si="3"/>
        <v>19279659.380000003</v>
      </c>
      <c r="P17" s="6">
        <v>81016114.08</v>
      </c>
      <c r="Q17" s="21">
        <f t="shared" si="4"/>
        <v>20270387.32</v>
      </c>
      <c r="R17" s="21">
        <f t="shared" si="5"/>
        <v>14152534.57</v>
      </c>
      <c r="S17" s="6">
        <v>81056756.08</v>
      </c>
      <c r="T17" s="21">
        <f t="shared" si="6"/>
        <v>20311029.32</v>
      </c>
      <c r="U17" s="21">
        <f t="shared" si="7"/>
        <v>14193176.57</v>
      </c>
    </row>
    <row r="18" spans="1:21" ht="12" customHeight="1">
      <c r="A18" s="5"/>
      <c r="B18" s="42" t="s">
        <v>1</v>
      </c>
      <c r="C18" s="43"/>
      <c r="D18" s="43"/>
      <c r="E18" s="43"/>
      <c r="F18" s="43"/>
      <c r="G18" s="11">
        <f>SUM(G10,G11,G12,G13:G17)</f>
        <v>102445472.58</v>
      </c>
      <c r="H18" s="11">
        <f>SUM(H10:H17)</f>
        <v>102056868.55</v>
      </c>
      <c r="I18" s="6">
        <f t="shared" si="0"/>
        <v>99.62067232429766</v>
      </c>
      <c r="J18" s="11">
        <f>SUM(J10:J17)</f>
        <v>119341967.50999999</v>
      </c>
      <c r="K18" s="11">
        <f>SUM(K10:K17)</f>
        <v>119341967.50999999</v>
      </c>
      <c r="L18" s="6">
        <f t="shared" si="1"/>
        <v>100</v>
      </c>
      <c r="M18" s="11">
        <f>SUM(M10:M17)</f>
        <v>160557849.89</v>
      </c>
      <c r="N18" s="21">
        <f t="shared" si="2"/>
        <v>58500981.33999999</v>
      </c>
      <c r="O18" s="21">
        <f t="shared" si="3"/>
        <v>41215882.379999995</v>
      </c>
      <c r="P18" s="11">
        <f>SUM(P10:P17)</f>
        <v>155130438.07999998</v>
      </c>
      <c r="Q18" s="21">
        <f t="shared" si="4"/>
        <v>53073569.52999999</v>
      </c>
      <c r="R18" s="21">
        <f t="shared" si="5"/>
        <v>35788470.56999999</v>
      </c>
      <c r="S18" s="11">
        <f>SUM(S10:S17)</f>
        <v>155371080.07999998</v>
      </c>
      <c r="T18" s="21">
        <f t="shared" si="6"/>
        <v>53314211.52999999</v>
      </c>
      <c r="U18" s="21">
        <f t="shared" si="7"/>
        <v>36029112.56999999</v>
      </c>
    </row>
    <row r="19" spans="1:21" ht="14.25" hidden="1">
      <c r="A19" s="4" t="s">
        <v>63</v>
      </c>
      <c r="B19" s="46" t="s">
        <v>62</v>
      </c>
      <c r="C19" s="47"/>
      <c r="D19" s="47"/>
      <c r="E19" s="47"/>
      <c r="F19" s="47"/>
      <c r="G19" s="7"/>
      <c r="H19" s="6"/>
      <c r="I19" s="6"/>
      <c r="J19" s="6"/>
      <c r="K19" s="6"/>
      <c r="L19" s="6"/>
      <c r="M19" s="6"/>
      <c r="N19" s="21">
        <f t="shared" si="2"/>
        <v>0</v>
      </c>
      <c r="O19" s="21">
        <f t="shared" si="3"/>
        <v>0</v>
      </c>
      <c r="P19" s="6"/>
      <c r="Q19" s="21">
        <f t="shared" si="4"/>
        <v>0</v>
      </c>
      <c r="R19" s="21">
        <f t="shared" si="5"/>
        <v>0</v>
      </c>
      <c r="S19" s="6"/>
      <c r="T19" s="21">
        <f t="shared" si="6"/>
        <v>0</v>
      </c>
      <c r="U19" s="21">
        <f t="shared" si="7"/>
        <v>0</v>
      </c>
    </row>
    <row r="20" spans="1:21" ht="18.75" customHeight="1">
      <c r="A20" s="5" t="s">
        <v>64</v>
      </c>
      <c r="B20" s="44" t="s">
        <v>65</v>
      </c>
      <c r="C20" s="45"/>
      <c r="D20" s="45"/>
      <c r="E20" s="45"/>
      <c r="F20" s="45"/>
      <c r="G20" s="15">
        <v>1467176</v>
      </c>
      <c r="H20" s="6">
        <v>1467176</v>
      </c>
      <c r="I20" s="6">
        <f>SUM(H20/G20*100)</f>
        <v>100</v>
      </c>
      <c r="J20" s="6">
        <v>1724680</v>
      </c>
      <c r="K20" s="6">
        <v>1724680</v>
      </c>
      <c r="L20" s="6">
        <f t="shared" si="1"/>
        <v>100</v>
      </c>
      <c r="M20" s="6">
        <v>1804512</v>
      </c>
      <c r="N20" s="21">
        <f t="shared" si="2"/>
        <v>337336</v>
      </c>
      <c r="O20" s="21">
        <f t="shared" si="3"/>
        <v>79832</v>
      </c>
      <c r="P20" s="6">
        <v>1869840</v>
      </c>
      <c r="Q20" s="21">
        <f t="shared" si="4"/>
        <v>402664</v>
      </c>
      <c r="R20" s="21">
        <f t="shared" si="5"/>
        <v>145160</v>
      </c>
      <c r="S20" s="6">
        <v>1869840</v>
      </c>
      <c r="T20" s="21">
        <f t="shared" si="6"/>
        <v>402664</v>
      </c>
      <c r="U20" s="21">
        <f t="shared" si="7"/>
        <v>145160</v>
      </c>
    </row>
    <row r="21" spans="1:21" ht="13.5" customHeight="1">
      <c r="A21" s="5" t="s">
        <v>129</v>
      </c>
      <c r="B21" s="54" t="s">
        <v>128</v>
      </c>
      <c r="C21" s="55"/>
      <c r="D21" s="55"/>
      <c r="E21" s="55"/>
      <c r="F21" s="65"/>
      <c r="G21" s="15">
        <v>604429</v>
      </c>
      <c r="H21" s="6">
        <v>604429</v>
      </c>
      <c r="I21" s="6">
        <f>SUM(H21/G21*100)</f>
        <v>100</v>
      </c>
      <c r="J21" s="6">
        <v>256385</v>
      </c>
      <c r="K21" s="6">
        <v>256385</v>
      </c>
      <c r="L21" s="6">
        <f t="shared" si="1"/>
        <v>100</v>
      </c>
      <c r="M21" s="6">
        <v>0</v>
      </c>
      <c r="N21" s="21">
        <f t="shared" si="2"/>
        <v>-604429</v>
      </c>
      <c r="O21" s="21">
        <f t="shared" si="3"/>
        <v>-256385</v>
      </c>
      <c r="P21" s="6">
        <v>0</v>
      </c>
      <c r="Q21" s="21">
        <f t="shared" si="4"/>
        <v>-604429</v>
      </c>
      <c r="R21" s="21">
        <f t="shared" si="5"/>
        <v>-256385</v>
      </c>
      <c r="S21" s="6">
        <v>0</v>
      </c>
      <c r="T21" s="21">
        <f t="shared" si="6"/>
        <v>-604429</v>
      </c>
      <c r="U21" s="21">
        <f t="shared" si="7"/>
        <v>-256385</v>
      </c>
    </row>
    <row r="22" spans="1:21" ht="16.5" customHeight="1">
      <c r="A22" s="5"/>
      <c r="B22" s="42" t="s">
        <v>66</v>
      </c>
      <c r="C22" s="43"/>
      <c r="D22" s="43"/>
      <c r="E22" s="43"/>
      <c r="F22" s="43"/>
      <c r="G22" s="11">
        <f>SUM(G20:G21)</f>
        <v>2071605</v>
      </c>
      <c r="H22" s="11">
        <f>SUM(H20:H21)</f>
        <v>2071605</v>
      </c>
      <c r="I22" s="6">
        <f>SUM(H22/G22*100)</f>
        <v>100</v>
      </c>
      <c r="J22" s="11">
        <f>SUM(J20:J21)</f>
        <v>1981065</v>
      </c>
      <c r="K22" s="11">
        <f>SUM(K20:K21)</f>
        <v>1981065</v>
      </c>
      <c r="L22" s="6">
        <f>SUM(K22/J22*100)</f>
        <v>100</v>
      </c>
      <c r="M22" s="11">
        <f>SUM(M20:M21)</f>
        <v>1804512</v>
      </c>
      <c r="N22" s="21">
        <f t="shared" si="2"/>
        <v>-267093</v>
      </c>
      <c r="O22" s="21">
        <f t="shared" si="3"/>
        <v>-176553</v>
      </c>
      <c r="P22" s="11">
        <f>SUM(P20:P21)</f>
        <v>1869840</v>
      </c>
      <c r="Q22" s="21">
        <f t="shared" si="4"/>
        <v>-201765</v>
      </c>
      <c r="R22" s="21">
        <f t="shared" si="5"/>
        <v>-111225</v>
      </c>
      <c r="S22" s="11">
        <f>SUM(S20:S21)</f>
        <v>1869840</v>
      </c>
      <c r="T22" s="21">
        <f t="shared" si="6"/>
        <v>-201765</v>
      </c>
      <c r="U22" s="21">
        <f t="shared" si="7"/>
        <v>-111225</v>
      </c>
    </row>
    <row r="23" spans="1:21" ht="30" customHeight="1" hidden="1">
      <c r="A23" s="62" t="s">
        <v>110</v>
      </c>
      <c r="B23" s="46" t="s">
        <v>109</v>
      </c>
      <c r="C23" s="47"/>
      <c r="D23" s="47"/>
      <c r="E23" s="47"/>
      <c r="F23" s="63"/>
      <c r="G23" s="11"/>
      <c r="H23" s="11"/>
      <c r="I23" s="6"/>
      <c r="J23" s="6">
        <v>0</v>
      </c>
      <c r="K23" s="6">
        <v>0</v>
      </c>
      <c r="L23" s="6"/>
      <c r="M23" s="6">
        <v>0</v>
      </c>
      <c r="N23" s="21">
        <f t="shared" si="2"/>
        <v>0</v>
      </c>
      <c r="O23" s="21">
        <f t="shared" si="3"/>
        <v>0</v>
      </c>
      <c r="P23" s="6"/>
      <c r="Q23" s="21">
        <f t="shared" si="4"/>
        <v>0</v>
      </c>
      <c r="R23" s="21">
        <f t="shared" si="5"/>
        <v>0</v>
      </c>
      <c r="S23" s="6"/>
      <c r="T23" s="21">
        <f t="shared" si="6"/>
        <v>0</v>
      </c>
      <c r="U23" s="21">
        <f t="shared" si="7"/>
        <v>0</v>
      </c>
    </row>
    <row r="24" spans="1:21" ht="42" customHeight="1" hidden="1">
      <c r="A24" s="64" t="s">
        <v>116</v>
      </c>
      <c r="B24" s="54" t="s">
        <v>117</v>
      </c>
      <c r="C24" s="55"/>
      <c r="D24" s="55"/>
      <c r="E24" s="55"/>
      <c r="F24" s="65"/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21">
        <f t="shared" si="2"/>
        <v>0</v>
      </c>
      <c r="O24" s="21">
        <f t="shared" si="3"/>
        <v>0</v>
      </c>
      <c r="P24" s="6"/>
      <c r="Q24" s="21">
        <f t="shared" si="4"/>
        <v>0</v>
      </c>
      <c r="R24" s="21">
        <f t="shared" si="5"/>
        <v>0</v>
      </c>
      <c r="S24" s="6"/>
      <c r="T24" s="21">
        <f t="shared" si="6"/>
        <v>0</v>
      </c>
      <c r="U24" s="21">
        <f t="shared" si="7"/>
        <v>0</v>
      </c>
    </row>
    <row r="25" spans="1:21" ht="27.75" customHeight="1" hidden="1">
      <c r="A25" s="64"/>
      <c r="B25" s="42" t="s">
        <v>111</v>
      </c>
      <c r="C25" s="43"/>
      <c r="D25" s="43"/>
      <c r="E25" s="43"/>
      <c r="F25" s="66"/>
      <c r="G25" s="11">
        <f>SUM(G24)</f>
        <v>0</v>
      </c>
      <c r="H25" s="11">
        <f>SUM(H24)</f>
        <v>0</v>
      </c>
      <c r="I25" s="6">
        <v>0</v>
      </c>
      <c r="J25" s="11">
        <f>SUM(J24)</f>
        <v>0</v>
      </c>
      <c r="K25" s="11">
        <f>SUM(K24)</f>
        <v>0</v>
      </c>
      <c r="L25" s="6">
        <v>0</v>
      </c>
      <c r="M25" s="6">
        <v>0</v>
      </c>
      <c r="N25" s="21">
        <f t="shared" si="2"/>
        <v>0</v>
      </c>
      <c r="O25" s="21">
        <f t="shared" si="3"/>
        <v>0</v>
      </c>
      <c r="P25" s="6"/>
      <c r="Q25" s="21">
        <f t="shared" si="4"/>
        <v>0</v>
      </c>
      <c r="R25" s="21">
        <f t="shared" si="5"/>
        <v>0</v>
      </c>
      <c r="S25" s="6"/>
      <c r="T25" s="21">
        <f t="shared" si="6"/>
        <v>0</v>
      </c>
      <c r="U25" s="21">
        <f t="shared" si="7"/>
        <v>0</v>
      </c>
    </row>
    <row r="26" spans="1:24" ht="14.25">
      <c r="A26" s="62" t="s">
        <v>34</v>
      </c>
      <c r="B26" s="46" t="s">
        <v>35</v>
      </c>
      <c r="C26" s="47"/>
      <c r="D26" s="47"/>
      <c r="E26" s="47"/>
      <c r="F26" s="47"/>
      <c r="G26" s="8"/>
      <c r="H26" s="6"/>
      <c r="I26" s="6"/>
      <c r="J26" s="6"/>
      <c r="K26" s="6"/>
      <c r="L26" s="6"/>
      <c r="M26" s="6"/>
      <c r="N26" s="21">
        <f t="shared" si="2"/>
        <v>0</v>
      </c>
      <c r="O26" s="21">
        <f t="shared" si="3"/>
        <v>0</v>
      </c>
      <c r="P26" s="6"/>
      <c r="Q26" s="21">
        <f t="shared" si="4"/>
        <v>0</v>
      </c>
      <c r="R26" s="21">
        <f t="shared" si="5"/>
        <v>0</v>
      </c>
      <c r="S26" s="6"/>
      <c r="T26" s="21">
        <f t="shared" si="6"/>
        <v>0</v>
      </c>
      <c r="U26" s="21">
        <f t="shared" si="7"/>
        <v>0</v>
      </c>
      <c r="V26" s="70"/>
      <c r="W26" s="70"/>
      <c r="X26" s="70"/>
    </row>
    <row r="27" spans="1:24" ht="15.75" customHeight="1">
      <c r="A27" s="64" t="s">
        <v>73</v>
      </c>
      <c r="B27" s="44" t="s">
        <v>74</v>
      </c>
      <c r="C27" s="45"/>
      <c r="D27" s="45"/>
      <c r="E27" s="45"/>
      <c r="F27" s="45"/>
      <c r="G27" s="6">
        <v>1215902.37</v>
      </c>
      <c r="H27" s="6">
        <v>1137167.02</v>
      </c>
      <c r="I27" s="6">
        <f>SUM(H27/G27*100)</f>
        <v>93.52453355280488</v>
      </c>
      <c r="J27" s="6">
        <v>1478032.37</v>
      </c>
      <c r="K27" s="6">
        <v>1478032.37</v>
      </c>
      <c r="L27" s="6">
        <f>SUM(K27/J27*100)</f>
        <v>100</v>
      </c>
      <c r="M27" s="6">
        <v>1224032.37</v>
      </c>
      <c r="N27" s="21">
        <f t="shared" si="2"/>
        <v>86865.3500000001</v>
      </c>
      <c r="O27" s="21">
        <f t="shared" si="3"/>
        <v>-254000</v>
      </c>
      <c r="P27" s="6">
        <v>1224032.37</v>
      </c>
      <c r="Q27" s="21">
        <f t="shared" si="4"/>
        <v>86865.3500000001</v>
      </c>
      <c r="R27" s="21">
        <f t="shared" si="5"/>
        <v>-254000</v>
      </c>
      <c r="S27" s="6">
        <v>1224032.37</v>
      </c>
      <c r="T27" s="21">
        <f t="shared" si="6"/>
        <v>86865.3500000001</v>
      </c>
      <c r="U27" s="21">
        <f t="shared" si="7"/>
        <v>-254000</v>
      </c>
      <c r="V27" s="70"/>
      <c r="W27" s="70"/>
      <c r="X27" s="70"/>
    </row>
    <row r="28" spans="1:24" ht="12.75" customHeight="1">
      <c r="A28" s="64" t="s">
        <v>130</v>
      </c>
      <c r="B28" s="44" t="s">
        <v>131</v>
      </c>
      <c r="C28" s="45"/>
      <c r="D28" s="45"/>
      <c r="E28" s="45"/>
      <c r="F28" s="69"/>
      <c r="G28" s="6">
        <v>0</v>
      </c>
      <c r="H28" s="6">
        <v>0</v>
      </c>
      <c r="I28" s="6">
        <v>0</v>
      </c>
      <c r="J28" s="6">
        <v>118000</v>
      </c>
      <c r="K28" s="6">
        <v>118000</v>
      </c>
      <c r="L28" s="6">
        <f>SUM(K28/J28*100)</f>
        <v>100</v>
      </c>
      <c r="M28" s="6"/>
      <c r="N28" s="21">
        <f>SUM(M28-H28)</f>
        <v>0</v>
      </c>
      <c r="O28" s="21">
        <f>SUM(M28-K28)</f>
        <v>-118000</v>
      </c>
      <c r="P28" s="6"/>
      <c r="Q28" s="21">
        <f>SUM(P28-H28)</f>
        <v>0</v>
      </c>
      <c r="R28" s="21">
        <f>SUM(P28-K28)</f>
        <v>-118000</v>
      </c>
      <c r="S28" s="6"/>
      <c r="T28" s="21">
        <f>SUM(S28-H28)</f>
        <v>0</v>
      </c>
      <c r="U28" s="21">
        <f>SUM(S28-K28)</f>
        <v>-118000</v>
      </c>
      <c r="V28" s="70"/>
      <c r="W28" s="70"/>
      <c r="X28" s="70"/>
    </row>
    <row r="29" spans="1:21" ht="17.25" customHeight="1">
      <c r="A29" s="64" t="s">
        <v>118</v>
      </c>
      <c r="B29" s="44" t="s">
        <v>119</v>
      </c>
      <c r="C29" s="45"/>
      <c r="D29" s="45"/>
      <c r="E29" s="45"/>
      <c r="F29" s="45"/>
      <c r="G29" s="6">
        <v>1761270.99</v>
      </c>
      <c r="H29" s="6">
        <v>1761270.99</v>
      </c>
      <c r="I29" s="6">
        <f>SUM(H29/G29*100)</f>
        <v>100</v>
      </c>
      <c r="J29" s="6">
        <v>3365655</v>
      </c>
      <c r="K29" s="6">
        <v>3365655</v>
      </c>
      <c r="L29" s="6">
        <f>SUM(K29/J29*100)</f>
        <v>100</v>
      </c>
      <c r="M29" s="24">
        <v>4898933.14</v>
      </c>
      <c r="N29" s="21">
        <f t="shared" si="2"/>
        <v>3137662.1499999994</v>
      </c>
      <c r="O29" s="21">
        <f t="shared" si="3"/>
        <v>1533278.1399999997</v>
      </c>
      <c r="P29" s="24">
        <v>1000000</v>
      </c>
      <c r="Q29" s="21">
        <f t="shared" si="4"/>
        <v>-761270.99</v>
      </c>
      <c r="R29" s="21">
        <f t="shared" si="5"/>
        <v>-2365655</v>
      </c>
      <c r="S29" s="24">
        <v>1000000</v>
      </c>
      <c r="T29" s="21">
        <f t="shared" si="6"/>
        <v>-761270.99</v>
      </c>
      <c r="U29" s="21">
        <f t="shared" si="7"/>
        <v>-2365655</v>
      </c>
    </row>
    <row r="30" spans="1:21" ht="15">
      <c r="A30" s="64" t="s">
        <v>69</v>
      </c>
      <c r="B30" s="44" t="s">
        <v>70</v>
      </c>
      <c r="C30" s="45"/>
      <c r="D30" s="45"/>
      <c r="E30" s="45"/>
      <c r="F30" s="45"/>
      <c r="G30" s="6">
        <v>32109142.8</v>
      </c>
      <c r="H30" s="6">
        <v>28234240.43</v>
      </c>
      <c r="I30" s="6">
        <f>SUM(H30/G30*100)</f>
        <v>87.9320902643343</v>
      </c>
      <c r="J30" s="6">
        <v>68709371.7</v>
      </c>
      <c r="K30" s="6">
        <v>68709371.7</v>
      </c>
      <c r="L30" s="6">
        <f>SUM(K30/J30*100)</f>
        <v>100</v>
      </c>
      <c r="M30" s="6">
        <v>22452000</v>
      </c>
      <c r="N30" s="21">
        <f t="shared" si="2"/>
        <v>-5782240.43</v>
      </c>
      <c r="O30" s="21">
        <f t="shared" si="3"/>
        <v>-46257371.7</v>
      </c>
      <c r="P30" s="6">
        <v>27745000</v>
      </c>
      <c r="Q30" s="21">
        <f t="shared" si="4"/>
        <v>-489240.4299999997</v>
      </c>
      <c r="R30" s="21">
        <f t="shared" si="5"/>
        <v>-40964371.7</v>
      </c>
      <c r="S30" s="6">
        <v>19512000</v>
      </c>
      <c r="T30" s="21">
        <f t="shared" si="6"/>
        <v>-8722240.43</v>
      </c>
      <c r="U30" s="21">
        <f t="shared" si="7"/>
        <v>-49197371.7</v>
      </c>
    </row>
    <row r="31" spans="1:21" ht="15">
      <c r="A31" s="64" t="s">
        <v>132</v>
      </c>
      <c r="B31" s="44" t="s">
        <v>133</v>
      </c>
      <c r="C31" s="45"/>
      <c r="D31" s="45"/>
      <c r="E31" s="45"/>
      <c r="F31" s="69"/>
      <c r="G31" s="6"/>
      <c r="H31" s="6"/>
      <c r="I31" s="6"/>
      <c r="J31" s="6"/>
      <c r="K31" s="6"/>
      <c r="L31" s="6"/>
      <c r="M31" s="6">
        <v>3000000</v>
      </c>
      <c r="N31" s="21"/>
      <c r="O31" s="21"/>
      <c r="P31" s="6"/>
      <c r="Q31" s="21"/>
      <c r="R31" s="21"/>
      <c r="S31" s="6"/>
      <c r="T31" s="21"/>
      <c r="U31" s="21"/>
    </row>
    <row r="32" spans="1:21" ht="27" customHeight="1">
      <c r="A32" s="64" t="s">
        <v>39</v>
      </c>
      <c r="B32" s="44" t="s">
        <v>36</v>
      </c>
      <c r="C32" s="45"/>
      <c r="D32" s="45"/>
      <c r="E32" s="45"/>
      <c r="F32" s="45"/>
      <c r="G32" s="6">
        <v>66850</v>
      </c>
      <c r="H32" s="6">
        <v>66850</v>
      </c>
      <c r="I32" s="6">
        <f>SUM(H32/G32*100)</f>
        <v>100</v>
      </c>
      <c r="J32" s="6">
        <v>380000</v>
      </c>
      <c r="K32" s="6">
        <v>380000</v>
      </c>
      <c r="L32" s="6">
        <f>SUM(K32/J32*100)</f>
        <v>100</v>
      </c>
      <c r="M32" s="6">
        <v>120000</v>
      </c>
      <c r="N32" s="21">
        <f t="shared" si="2"/>
        <v>53150</v>
      </c>
      <c r="O32" s="21">
        <f t="shared" si="3"/>
        <v>-260000</v>
      </c>
      <c r="P32" s="6">
        <v>120000</v>
      </c>
      <c r="Q32" s="21">
        <f t="shared" si="4"/>
        <v>53150</v>
      </c>
      <c r="R32" s="21">
        <f t="shared" si="5"/>
        <v>-260000</v>
      </c>
      <c r="S32" s="6">
        <v>120000</v>
      </c>
      <c r="T32" s="21">
        <f t="shared" si="6"/>
        <v>53150</v>
      </c>
      <c r="U32" s="21">
        <f t="shared" si="7"/>
        <v>-260000</v>
      </c>
    </row>
    <row r="33" spans="1:21" ht="12.75" customHeight="1">
      <c r="A33" s="64"/>
      <c r="B33" s="42" t="s">
        <v>37</v>
      </c>
      <c r="C33" s="43"/>
      <c r="D33" s="43"/>
      <c r="E33" s="43"/>
      <c r="F33" s="43"/>
      <c r="G33" s="16">
        <f>SUM(G27:G32)</f>
        <v>35153166.160000004</v>
      </c>
      <c r="H33" s="11">
        <f>SUM(H27:H32)</f>
        <v>31199528.439999998</v>
      </c>
      <c r="I33" s="6">
        <f>SUM(H33/G33*100)</f>
        <v>88.7531105960556</v>
      </c>
      <c r="J33" s="11">
        <f>SUM(J27:J32)</f>
        <v>74051059.07000001</v>
      </c>
      <c r="K33" s="11">
        <f>SUM(K27:K32)</f>
        <v>74051059.07000001</v>
      </c>
      <c r="L33" s="6">
        <f>SUM(K33/J33*100)</f>
        <v>100</v>
      </c>
      <c r="M33" s="11">
        <f>SUM(M27:M32)</f>
        <v>31694965.509999998</v>
      </c>
      <c r="N33" s="21">
        <f t="shared" si="2"/>
        <v>495437.0700000003</v>
      </c>
      <c r="O33" s="21">
        <f t="shared" si="3"/>
        <v>-42356093.56000001</v>
      </c>
      <c r="P33" s="11">
        <f>SUM(P27:P32)</f>
        <v>30089032.37</v>
      </c>
      <c r="Q33" s="21">
        <f t="shared" si="4"/>
        <v>-1110496.0699999966</v>
      </c>
      <c r="R33" s="21">
        <f t="shared" si="5"/>
        <v>-43962026.7</v>
      </c>
      <c r="S33" s="11">
        <f>SUM(S27:S32)</f>
        <v>21856032.37</v>
      </c>
      <c r="T33" s="21">
        <f t="shared" si="6"/>
        <v>-9343496.069999997</v>
      </c>
      <c r="U33" s="21">
        <f t="shared" si="7"/>
        <v>-52195026.7</v>
      </c>
    </row>
    <row r="34" spans="1:21" ht="15" customHeight="1">
      <c r="A34" s="62" t="s">
        <v>24</v>
      </c>
      <c r="B34" s="46" t="s">
        <v>2</v>
      </c>
      <c r="C34" s="47"/>
      <c r="D34" s="47"/>
      <c r="E34" s="47"/>
      <c r="F34" s="47"/>
      <c r="G34" s="6"/>
      <c r="H34" s="6"/>
      <c r="I34" s="6"/>
      <c r="J34" s="6"/>
      <c r="K34" s="6"/>
      <c r="L34" s="6"/>
      <c r="M34" s="6"/>
      <c r="N34" s="21">
        <f t="shared" si="2"/>
        <v>0</v>
      </c>
      <c r="O34" s="21">
        <f t="shared" si="3"/>
        <v>0</v>
      </c>
      <c r="P34" s="6"/>
      <c r="Q34" s="21">
        <f t="shared" si="4"/>
        <v>0</v>
      </c>
      <c r="R34" s="21">
        <f t="shared" si="5"/>
        <v>0</v>
      </c>
      <c r="S34" s="6"/>
      <c r="T34" s="21">
        <f t="shared" si="6"/>
        <v>0</v>
      </c>
      <c r="U34" s="21">
        <f t="shared" si="7"/>
        <v>0</v>
      </c>
    </row>
    <row r="35" spans="1:21" ht="16.5" customHeight="1">
      <c r="A35" s="64" t="s">
        <v>88</v>
      </c>
      <c r="B35" s="44" t="s">
        <v>86</v>
      </c>
      <c r="C35" s="45"/>
      <c r="D35" s="45"/>
      <c r="E35" s="45"/>
      <c r="F35" s="45"/>
      <c r="G35" s="6">
        <v>3738200.54</v>
      </c>
      <c r="H35" s="6">
        <v>3738200.54</v>
      </c>
      <c r="I35" s="6">
        <f>SUM(H35/G35*100)</f>
        <v>100</v>
      </c>
      <c r="J35" s="6">
        <v>4728211.7</v>
      </c>
      <c r="K35" s="6">
        <v>4728211.7</v>
      </c>
      <c r="L35" s="6">
        <f>SUM(K35/J35*100)</f>
        <v>100</v>
      </c>
      <c r="M35" s="6">
        <v>5440000</v>
      </c>
      <c r="N35" s="21">
        <f t="shared" si="2"/>
        <v>1701799.46</v>
      </c>
      <c r="O35" s="21">
        <f t="shared" si="3"/>
        <v>711788.2999999998</v>
      </c>
      <c r="P35" s="6">
        <v>2050000</v>
      </c>
      <c r="Q35" s="21">
        <f t="shared" si="4"/>
        <v>-1688200.54</v>
      </c>
      <c r="R35" s="21">
        <f t="shared" si="5"/>
        <v>-2678211.7</v>
      </c>
      <c r="S35" s="6">
        <v>1500000</v>
      </c>
      <c r="T35" s="21">
        <f t="shared" si="6"/>
        <v>-2238200.54</v>
      </c>
      <c r="U35" s="21">
        <f t="shared" si="7"/>
        <v>-3228211.7</v>
      </c>
    </row>
    <row r="36" spans="1:21" ht="18" customHeight="1">
      <c r="A36" s="64" t="s">
        <v>23</v>
      </c>
      <c r="B36" s="44" t="s">
        <v>3</v>
      </c>
      <c r="C36" s="45"/>
      <c r="D36" s="45"/>
      <c r="E36" s="45"/>
      <c r="F36" s="45"/>
      <c r="G36" s="6">
        <v>16653267.72</v>
      </c>
      <c r="H36" s="6">
        <v>16462397.48</v>
      </c>
      <c r="I36" s="6">
        <f>SUM(H36/G36*100)</f>
        <v>98.85385713357162</v>
      </c>
      <c r="J36" s="6">
        <v>49551042.49</v>
      </c>
      <c r="K36" s="6">
        <v>49551042.49</v>
      </c>
      <c r="L36" s="6">
        <f>SUM(K36/J36*100)</f>
        <v>100</v>
      </c>
      <c r="M36" s="6">
        <v>21611546.96</v>
      </c>
      <c r="N36" s="21">
        <f t="shared" si="2"/>
        <v>5149149.48</v>
      </c>
      <c r="O36" s="21">
        <f t="shared" si="3"/>
        <v>-27939495.53</v>
      </c>
      <c r="P36" s="6">
        <v>14352600</v>
      </c>
      <c r="Q36" s="21">
        <f>SUM(P36-H36)</f>
        <v>-2109797.4800000004</v>
      </c>
      <c r="R36" s="21">
        <f t="shared" si="5"/>
        <v>-35198442.49</v>
      </c>
      <c r="S36" s="6">
        <v>14488000</v>
      </c>
      <c r="T36" s="21">
        <f t="shared" si="6"/>
        <v>-1974397.4800000004</v>
      </c>
      <c r="U36" s="21">
        <f t="shared" si="7"/>
        <v>-35063042.49</v>
      </c>
    </row>
    <row r="37" spans="1:21" ht="13.5" customHeight="1">
      <c r="A37" s="64" t="s">
        <v>89</v>
      </c>
      <c r="B37" s="44" t="s">
        <v>87</v>
      </c>
      <c r="C37" s="45"/>
      <c r="D37" s="45"/>
      <c r="E37" s="45"/>
      <c r="F37" s="45"/>
      <c r="G37" s="6">
        <v>18117147.42</v>
      </c>
      <c r="H37" s="6">
        <v>18093168.11</v>
      </c>
      <c r="I37" s="6">
        <f>SUM(H37/G37*100)</f>
        <v>99.86764301551396</v>
      </c>
      <c r="J37" s="6">
        <v>17664473.21</v>
      </c>
      <c r="K37" s="6">
        <v>17664473.21</v>
      </c>
      <c r="L37" s="6">
        <f>SUM(K37/J37*100)</f>
        <v>100</v>
      </c>
      <c r="M37" s="6">
        <v>21634204.37</v>
      </c>
      <c r="N37" s="21">
        <f t="shared" si="2"/>
        <v>3541036.2600000016</v>
      </c>
      <c r="O37" s="21">
        <f t="shared" si="3"/>
        <v>3969731.16</v>
      </c>
      <c r="P37" s="6">
        <v>19963615.19</v>
      </c>
      <c r="Q37" s="21">
        <f t="shared" si="4"/>
        <v>1870447.080000002</v>
      </c>
      <c r="R37" s="21">
        <f t="shared" si="5"/>
        <v>2299141.9800000004</v>
      </c>
      <c r="S37" s="6">
        <v>17953615.19</v>
      </c>
      <c r="T37" s="21">
        <f t="shared" si="6"/>
        <v>-139552.91999999806</v>
      </c>
      <c r="U37" s="21">
        <f t="shared" si="7"/>
        <v>289141.98000000045</v>
      </c>
    </row>
    <row r="38" spans="1:21" ht="24.75" customHeight="1">
      <c r="A38" s="64" t="s">
        <v>33</v>
      </c>
      <c r="B38" s="44" t="s">
        <v>4</v>
      </c>
      <c r="C38" s="45"/>
      <c r="D38" s="45"/>
      <c r="E38" s="45"/>
      <c r="F38" s="45"/>
      <c r="G38" s="6">
        <v>4521518.58</v>
      </c>
      <c r="H38" s="6">
        <v>4521518.58</v>
      </c>
      <c r="I38" s="6">
        <f>SUM(H38/G38*100)</f>
        <v>100</v>
      </c>
      <c r="J38" s="6">
        <v>5459833.47</v>
      </c>
      <c r="K38" s="6">
        <v>5459833.47</v>
      </c>
      <c r="L38" s="6">
        <f>SUM(K38/J38*100)</f>
        <v>100</v>
      </c>
      <c r="M38" s="6">
        <v>8204567.4</v>
      </c>
      <c r="N38" s="21">
        <f t="shared" si="2"/>
        <v>3683048.8200000003</v>
      </c>
      <c r="O38" s="21">
        <f t="shared" si="3"/>
        <v>2744733.9300000006</v>
      </c>
      <c r="P38" s="6">
        <v>8204750.1</v>
      </c>
      <c r="Q38" s="21">
        <f t="shared" si="4"/>
        <v>3683231.5199999996</v>
      </c>
      <c r="R38" s="21">
        <f t="shared" si="5"/>
        <v>2744916.63</v>
      </c>
      <c r="S38" s="6">
        <v>8204940.1</v>
      </c>
      <c r="T38" s="21">
        <f t="shared" si="6"/>
        <v>3683421.5199999996</v>
      </c>
      <c r="U38" s="21">
        <f t="shared" si="7"/>
        <v>2745106.63</v>
      </c>
    </row>
    <row r="39" spans="1:21" ht="12.75">
      <c r="A39" s="64"/>
      <c r="B39" s="42" t="s">
        <v>5</v>
      </c>
      <c r="C39" s="43"/>
      <c r="D39" s="43"/>
      <c r="E39" s="43"/>
      <c r="F39" s="43"/>
      <c r="G39" s="11">
        <f>SUM(G35:G38)</f>
        <v>43030134.260000005</v>
      </c>
      <c r="H39" s="11">
        <f>SUM(H35:H38)</f>
        <v>42815284.70999999</v>
      </c>
      <c r="I39" s="6">
        <f>SUM(H39/G39*100)</f>
        <v>99.50069979168127</v>
      </c>
      <c r="J39" s="11">
        <f>SUM(J35:J38)</f>
        <v>77403560.87</v>
      </c>
      <c r="K39" s="11">
        <f>SUM(K35:K38)</f>
        <v>77403560.87</v>
      </c>
      <c r="L39" s="6">
        <f>SUM(K39/J39*100)</f>
        <v>100</v>
      </c>
      <c r="M39" s="11">
        <f>SUM(M35:M38)</f>
        <v>56890318.73</v>
      </c>
      <c r="N39" s="21">
        <f t="shared" si="2"/>
        <v>14075034.020000003</v>
      </c>
      <c r="O39" s="21">
        <f t="shared" si="3"/>
        <v>-20513242.140000008</v>
      </c>
      <c r="P39" s="11">
        <f>SUM(P35:P38)</f>
        <v>44570965.29</v>
      </c>
      <c r="Q39" s="21">
        <f t="shared" si="4"/>
        <v>1755680.5800000057</v>
      </c>
      <c r="R39" s="21">
        <f t="shared" si="5"/>
        <v>-32832595.580000006</v>
      </c>
      <c r="S39" s="11">
        <f>SUM(S35:S38)</f>
        <v>42146555.29</v>
      </c>
      <c r="T39" s="21">
        <f t="shared" si="6"/>
        <v>-668729.4199999943</v>
      </c>
      <c r="U39" s="21">
        <f t="shared" si="7"/>
        <v>-35257005.580000006</v>
      </c>
    </row>
    <row r="40" spans="1:21" ht="14.25">
      <c r="A40" s="62" t="s">
        <v>22</v>
      </c>
      <c r="B40" s="46" t="s">
        <v>6</v>
      </c>
      <c r="C40" s="47"/>
      <c r="D40" s="47"/>
      <c r="E40" s="47"/>
      <c r="F40" s="47"/>
      <c r="G40" s="17"/>
      <c r="H40" s="6"/>
      <c r="I40" s="6"/>
      <c r="J40" s="6"/>
      <c r="K40" s="6"/>
      <c r="L40" s="6"/>
      <c r="M40" s="6"/>
      <c r="N40" s="21">
        <f t="shared" si="2"/>
        <v>0</v>
      </c>
      <c r="O40" s="21">
        <f t="shared" si="3"/>
        <v>0</v>
      </c>
      <c r="P40" s="6"/>
      <c r="Q40" s="21">
        <f t="shared" si="4"/>
        <v>0</v>
      </c>
      <c r="R40" s="21">
        <f t="shared" si="5"/>
        <v>0</v>
      </c>
      <c r="S40" s="6"/>
      <c r="T40" s="21">
        <f t="shared" si="6"/>
        <v>0</v>
      </c>
      <c r="U40" s="21">
        <f t="shared" si="7"/>
        <v>0</v>
      </c>
    </row>
    <row r="41" spans="1:21" ht="15">
      <c r="A41" s="64" t="s">
        <v>21</v>
      </c>
      <c r="B41" s="44" t="s">
        <v>78</v>
      </c>
      <c r="C41" s="45"/>
      <c r="D41" s="45"/>
      <c r="E41" s="45"/>
      <c r="F41" s="45"/>
      <c r="G41" s="6">
        <v>58830720.52</v>
      </c>
      <c r="H41" s="6">
        <v>58830720.52</v>
      </c>
      <c r="I41" s="6">
        <f aca="true" t="shared" si="8" ref="I41:I46">SUM(H41/G41*100)</f>
        <v>100</v>
      </c>
      <c r="J41" s="6">
        <v>67261259</v>
      </c>
      <c r="K41" s="6">
        <v>67261259</v>
      </c>
      <c r="L41" s="6">
        <f aca="true" t="shared" si="9" ref="L41:L46">SUM(K41/J41*100)</f>
        <v>100</v>
      </c>
      <c r="M41" s="6">
        <v>73954220</v>
      </c>
      <c r="N41" s="21">
        <f t="shared" si="2"/>
        <v>15123499.479999997</v>
      </c>
      <c r="O41" s="21">
        <f t="shared" si="3"/>
        <v>6692961</v>
      </c>
      <c r="P41" s="6">
        <v>75903505</v>
      </c>
      <c r="Q41" s="21">
        <f t="shared" si="4"/>
        <v>17072784.479999997</v>
      </c>
      <c r="R41" s="21">
        <f t="shared" si="5"/>
        <v>8642246</v>
      </c>
      <c r="S41" s="6">
        <v>78445164</v>
      </c>
      <c r="T41" s="21">
        <f t="shared" si="6"/>
        <v>19614443.479999997</v>
      </c>
      <c r="U41" s="21">
        <f t="shared" si="7"/>
        <v>11183905</v>
      </c>
    </row>
    <row r="42" spans="1:21" ht="15" customHeight="1">
      <c r="A42" s="64" t="s">
        <v>20</v>
      </c>
      <c r="B42" s="44" t="s">
        <v>79</v>
      </c>
      <c r="C42" s="45"/>
      <c r="D42" s="45"/>
      <c r="E42" s="45"/>
      <c r="F42" s="45"/>
      <c r="G42" s="6">
        <v>238613967.84</v>
      </c>
      <c r="H42" s="6">
        <v>238569778.3</v>
      </c>
      <c r="I42" s="6">
        <f t="shared" si="8"/>
        <v>99.98148074046125</v>
      </c>
      <c r="J42" s="6">
        <v>271214912.6</v>
      </c>
      <c r="K42" s="6">
        <v>271214912.6</v>
      </c>
      <c r="L42" s="6">
        <f t="shared" si="9"/>
        <v>100</v>
      </c>
      <c r="M42" s="6">
        <v>320720465.64</v>
      </c>
      <c r="N42" s="21">
        <f t="shared" si="2"/>
        <v>82150687.33999997</v>
      </c>
      <c r="O42" s="21">
        <f t="shared" si="3"/>
        <v>49505553.03999996</v>
      </c>
      <c r="P42" s="6">
        <v>328950487.7</v>
      </c>
      <c r="Q42" s="21">
        <f t="shared" si="4"/>
        <v>90380709.39999998</v>
      </c>
      <c r="R42" s="21">
        <f t="shared" si="5"/>
        <v>57735575.099999964</v>
      </c>
      <c r="S42" s="6">
        <v>341109384.2</v>
      </c>
      <c r="T42" s="21">
        <f t="shared" si="6"/>
        <v>102539605.89999998</v>
      </c>
      <c r="U42" s="21">
        <f t="shared" si="7"/>
        <v>69894471.59999996</v>
      </c>
    </row>
    <row r="43" spans="1:21" ht="13.5" customHeight="1">
      <c r="A43" s="64" t="s">
        <v>92</v>
      </c>
      <c r="B43" s="44" t="s">
        <v>93</v>
      </c>
      <c r="C43" s="45"/>
      <c r="D43" s="45"/>
      <c r="E43" s="45"/>
      <c r="F43" s="45"/>
      <c r="G43" s="6">
        <v>29821565.05</v>
      </c>
      <c r="H43" s="6">
        <v>29821565.05</v>
      </c>
      <c r="I43" s="6">
        <f t="shared" si="8"/>
        <v>100</v>
      </c>
      <c r="J43" s="6">
        <v>33529683</v>
      </c>
      <c r="K43" s="6">
        <v>33529683</v>
      </c>
      <c r="L43" s="6">
        <f t="shared" si="9"/>
        <v>100</v>
      </c>
      <c r="M43" s="6">
        <v>40930662</v>
      </c>
      <c r="N43" s="21">
        <f t="shared" si="2"/>
        <v>11109096.95</v>
      </c>
      <c r="O43" s="21">
        <f t="shared" si="3"/>
        <v>7400979</v>
      </c>
      <c r="P43" s="6">
        <v>41040763</v>
      </c>
      <c r="Q43" s="21">
        <f t="shared" si="4"/>
        <v>11219197.95</v>
      </c>
      <c r="R43" s="21">
        <f t="shared" si="5"/>
        <v>7511080</v>
      </c>
      <c r="S43" s="6">
        <v>41540763</v>
      </c>
      <c r="T43" s="21">
        <f t="shared" si="6"/>
        <v>11719197.95</v>
      </c>
      <c r="U43" s="21">
        <f t="shared" si="7"/>
        <v>8011080</v>
      </c>
    </row>
    <row r="44" spans="1:21" ht="14.25" customHeight="1">
      <c r="A44" s="64" t="s">
        <v>19</v>
      </c>
      <c r="B44" s="67" t="s">
        <v>94</v>
      </c>
      <c r="C44" s="68"/>
      <c r="D44" s="68"/>
      <c r="E44" s="68"/>
      <c r="F44" s="68"/>
      <c r="G44" s="6">
        <v>4588960.3</v>
      </c>
      <c r="H44" s="6">
        <v>4588960.3</v>
      </c>
      <c r="I44" s="6">
        <f t="shared" si="8"/>
        <v>100</v>
      </c>
      <c r="J44" s="6">
        <v>1930000</v>
      </c>
      <c r="K44" s="6">
        <v>1930000</v>
      </c>
      <c r="L44" s="6">
        <f t="shared" si="9"/>
        <v>100</v>
      </c>
      <c r="M44" s="6">
        <v>3635500</v>
      </c>
      <c r="N44" s="21">
        <f t="shared" si="2"/>
        <v>-953460.2999999998</v>
      </c>
      <c r="O44" s="21">
        <f>SUM(M44-K44)</f>
        <v>1705500</v>
      </c>
      <c r="P44" s="6">
        <v>3635500</v>
      </c>
      <c r="Q44" s="21">
        <f t="shared" si="4"/>
        <v>-953460.2999999998</v>
      </c>
      <c r="R44" s="21">
        <f t="shared" si="5"/>
        <v>1705500</v>
      </c>
      <c r="S44" s="6">
        <v>3635500</v>
      </c>
      <c r="T44" s="21">
        <f t="shared" si="6"/>
        <v>-953460.2999999998</v>
      </c>
      <c r="U44" s="21">
        <f t="shared" si="7"/>
        <v>1705500</v>
      </c>
    </row>
    <row r="45" spans="1:21" ht="13.5" customHeight="1">
      <c r="A45" s="64" t="s">
        <v>18</v>
      </c>
      <c r="B45" s="44" t="s">
        <v>7</v>
      </c>
      <c r="C45" s="45"/>
      <c r="D45" s="45"/>
      <c r="E45" s="45"/>
      <c r="F45" s="45"/>
      <c r="G45" s="6">
        <v>24236013.81</v>
      </c>
      <c r="H45" s="6">
        <v>24236013.81</v>
      </c>
      <c r="I45" s="6">
        <f t="shared" si="8"/>
        <v>100</v>
      </c>
      <c r="J45" s="6">
        <v>28866106.03</v>
      </c>
      <c r="K45" s="6">
        <v>28866106.03</v>
      </c>
      <c r="L45" s="6">
        <f t="shared" si="9"/>
        <v>100</v>
      </c>
      <c r="M45" s="6">
        <v>40361689.76</v>
      </c>
      <c r="N45" s="21">
        <f t="shared" si="2"/>
        <v>16125675.95</v>
      </c>
      <c r="O45" s="21">
        <f t="shared" si="3"/>
        <v>11495583.729999997</v>
      </c>
      <c r="P45" s="6">
        <v>39521679.56</v>
      </c>
      <c r="Q45" s="21">
        <f t="shared" si="4"/>
        <v>15285665.750000004</v>
      </c>
      <c r="R45" s="21">
        <f t="shared" si="5"/>
        <v>10655573.530000001</v>
      </c>
      <c r="S45" s="6">
        <v>39619660.56</v>
      </c>
      <c r="T45" s="21">
        <f t="shared" si="6"/>
        <v>15383646.750000004</v>
      </c>
      <c r="U45" s="21">
        <f t="shared" si="7"/>
        <v>10753554.530000001</v>
      </c>
    </row>
    <row r="46" spans="1:21" ht="15.75" customHeight="1">
      <c r="A46" s="64"/>
      <c r="B46" s="42" t="s">
        <v>8</v>
      </c>
      <c r="C46" s="43"/>
      <c r="D46" s="43"/>
      <c r="E46" s="43"/>
      <c r="F46" s="43"/>
      <c r="G46" s="11">
        <f>SUM(G41:G45)</f>
        <v>356091227.52000004</v>
      </c>
      <c r="H46" s="11">
        <f>SUM(H41:H45)</f>
        <v>356047037.98</v>
      </c>
      <c r="I46" s="6">
        <f t="shared" si="8"/>
        <v>99.9875903879161</v>
      </c>
      <c r="J46" s="11">
        <f>SUM(J41:J45)</f>
        <v>402801960.63</v>
      </c>
      <c r="K46" s="11">
        <f>SUM(K41:K45)</f>
        <v>402801960.63</v>
      </c>
      <c r="L46" s="6">
        <f t="shared" si="9"/>
        <v>100</v>
      </c>
      <c r="M46" s="11">
        <f>SUM(M41:M45)</f>
        <v>479602537.4</v>
      </c>
      <c r="N46" s="21">
        <f t="shared" si="2"/>
        <v>123555499.41999996</v>
      </c>
      <c r="O46" s="21">
        <f t="shared" si="3"/>
        <v>76800576.76999998</v>
      </c>
      <c r="P46" s="11">
        <f>SUM(P41:P45)</f>
        <v>489051935.26</v>
      </c>
      <c r="Q46" s="21">
        <f t="shared" si="4"/>
        <v>133004897.27999997</v>
      </c>
      <c r="R46" s="21">
        <f t="shared" si="5"/>
        <v>86249974.63</v>
      </c>
      <c r="S46" s="11">
        <f>SUM(S41:S45)</f>
        <v>504350471.76</v>
      </c>
      <c r="T46" s="21">
        <f t="shared" si="6"/>
        <v>148303433.77999997</v>
      </c>
      <c r="U46" s="21">
        <f t="shared" si="7"/>
        <v>101548511.13</v>
      </c>
    </row>
    <row r="47" spans="1:21" ht="20.25" customHeight="1">
      <c r="A47" s="62" t="s">
        <v>17</v>
      </c>
      <c r="B47" s="46" t="s">
        <v>67</v>
      </c>
      <c r="C47" s="47"/>
      <c r="D47" s="47"/>
      <c r="E47" s="47"/>
      <c r="F47" s="47"/>
      <c r="G47" s="6"/>
      <c r="H47" s="6"/>
      <c r="I47" s="6"/>
      <c r="J47" s="6"/>
      <c r="K47" s="6"/>
      <c r="L47" s="6"/>
      <c r="M47" s="6"/>
      <c r="N47" s="21"/>
      <c r="O47" s="21"/>
      <c r="P47" s="6"/>
      <c r="Q47" s="21"/>
      <c r="R47" s="21"/>
      <c r="S47" s="6"/>
      <c r="T47" s="21"/>
      <c r="U47" s="21"/>
    </row>
    <row r="48" spans="1:21" ht="14.25" customHeight="1">
      <c r="A48" s="64" t="s">
        <v>81</v>
      </c>
      <c r="B48" s="44" t="s">
        <v>82</v>
      </c>
      <c r="C48" s="45"/>
      <c r="D48" s="45"/>
      <c r="E48" s="45"/>
      <c r="F48" s="45"/>
      <c r="G48" s="6">
        <v>42926564</v>
      </c>
      <c r="H48" s="6">
        <v>42190495.71</v>
      </c>
      <c r="I48" s="6">
        <f>SUM(H48/G48*100)</f>
        <v>98.28528486463533</v>
      </c>
      <c r="J48" s="6">
        <v>52062889.56</v>
      </c>
      <c r="K48" s="6">
        <v>52062889.56</v>
      </c>
      <c r="L48" s="6">
        <f>SUM(K48/J48*100)</f>
        <v>100</v>
      </c>
      <c r="M48" s="6">
        <v>112635632.02</v>
      </c>
      <c r="N48" s="21">
        <f t="shared" si="2"/>
        <v>70445136.31</v>
      </c>
      <c r="O48" s="21">
        <f t="shared" si="3"/>
        <v>60572742.45999999</v>
      </c>
      <c r="P48" s="6">
        <v>68001078.22</v>
      </c>
      <c r="Q48" s="21">
        <f t="shared" si="4"/>
        <v>25810582.509999998</v>
      </c>
      <c r="R48" s="21">
        <f t="shared" si="5"/>
        <v>15938188.659999996</v>
      </c>
      <c r="S48" s="6">
        <v>69253885.33</v>
      </c>
      <c r="T48" s="21">
        <f t="shared" si="6"/>
        <v>27063389.619999997</v>
      </c>
      <c r="U48" s="21">
        <f t="shared" si="7"/>
        <v>17190995.769999996</v>
      </c>
    </row>
    <row r="49" spans="1:21" ht="24" customHeight="1">
      <c r="A49" s="64" t="s">
        <v>80</v>
      </c>
      <c r="B49" s="44" t="s">
        <v>50</v>
      </c>
      <c r="C49" s="45"/>
      <c r="D49" s="45"/>
      <c r="E49" s="45"/>
      <c r="F49" s="45"/>
      <c r="G49" s="6">
        <v>6569705.6</v>
      </c>
      <c r="H49" s="6">
        <v>6566675.5</v>
      </c>
      <c r="I49" s="6">
        <f>SUM(H49/G49*100)</f>
        <v>99.95387768974001</v>
      </c>
      <c r="J49" s="6">
        <v>6352000</v>
      </c>
      <c r="K49" s="6">
        <v>6352000</v>
      </c>
      <c r="L49" s="6">
        <f>SUM(K49/J49*100)</f>
        <v>100</v>
      </c>
      <c r="M49" s="6">
        <v>10888204.38</v>
      </c>
      <c r="N49" s="21">
        <f t="shared" si="2"/>
        <v>4321528.880000001</v>
      </c>
      <c r="O49" s="21">
        <f t="shared" si="3"/>
        <v>4536204.380000001</v>
      </c>
      <c r="P49" s="6">
        <v>8900000</v>
      </c>
      <c r="Q49" s="21">
        <f t="shared" si="4"/>
        <v>2333324.5</v>
      </c>
      <c r="R49" s="21">
        <f t="shared" si="5"/>
        <v>2548000</v>
      </c>
      <c r="S49" s="6">
        <v>9100000</v>
      </c>
      <c r="T49" s="21">
        <f t="shared" si="6"/>
        <v>2533324.5</v>
      </c>
      <c r="U49" s="21">
        <f t="shared" si="7"/>
        <v>2748000</v>
      </c>
    </row>
    <row r="50" spans="1:21" ht="19.5" customHeight="1">
      <c r="A50" s="64"/>
      <c r="B50" s="42" t="s">
        <v>51</v>
      </c>
      <c r="C50" s="43"/>
      <c r="D50" s="43"/>
      <c r="E50" s="43"/>
      <c r="F50" s="43"/>
      <c r="G50" s="11">
        <f>SUM(G48:G49)</f>
        <v>49496269.6</v>
      </c>
      <c r="H50" s="11">
        <f>SUM(H48:H49)</f>
        <v>48757171.21</v>
      </c>
      <c r="I50" s="6">
        <f>SUM(H50/G50*100)</f>
        <v>98.50675940636948</v>
      </c>
      <c r="J50" s="11">
        <f>SUM(J48:J49)</f>
        <v>58414889.56</v>
      </c>
      <c r="K50" s="11">
        <f>SUM(K48:K49)</f>
        <v>58414889.56</v>
      </c>
      <c r="L50" s="6">
        <f>SUM(K50/J50*100)</f>
        <v>100</v>
      </c>
      <c r="M50" s="11">
        <f>SUM(M48:M49)</f>
        <v>123523836.39999999</v>
      </c>
      <c r="N50" s="21">
        <f t="shared" si="2"/>
        <v>74766665.19</v>
      </c>
      <c r="O50" s="21">
        <f t="shared" si="3"/>
        <v>65108946.83999999</v>
      </c>
      <c r="P50" s="11">
        <f>SUM(P48:P49)</f>
        <v>76901078.22</v>
      </c>
      <c r="Q50" s="21">
        <f t="shared" si="4"/>
        <v>28143907.009999998</v>
      </c>
      <c r="R50" s="21">
        <f t="shared" si="5"/>
        <v>18486188.659999996</v>
      </c>
      <c r="S50" s="11">
        <f>SUM(S48:S49)</f>
        <v>78353885.33</v>
      </c>
      <c r="T50" s="21">
        <f t="shared" si="6"/>
        <v>29596714.119999997</v>
      </c>
      <c r="U50" s="21">
        <f t="shared" si="7"/>
        <v>19938995.769999996</v>
      </c>
    </row>
    <row r="51" spans="1:21" ht="12.75" customHeight="1">
      <c r="A51" s="64" t="s">
        <v>16</v>
      </c>
      <c r="B51" s="46" t="s">
        <v>45</v>
      </c>
      <c r="C51" s="47"/>
      <c r="D51" s="47"/>
      <c r="E51" s="47"/>
      <c r="F51" s="47"/>
      <c r="G51" s="6"/>
      <c r="H51" s="6"/>
      <c r="I51" s="6"/>
      <c r="J51" s="6"/>
      <c r="K51" s="6"/>
      <c r="L51" s="6"/>
      <c r="M51" s="6"/>
      <c r="N51" s="21">
        <f t="shared" si="2"/>
        <v>0</v>
      </c>
      <c r="O51" s="21">
        <f t="shared" si="3"/>
        <v>0</v>
      </c>
      <c r="P51" s="6"/>
      <c r="Q51" s="21">
        <f t="shared" si="4"/>
        <v>0</v>
      </c>
      <c r="R51" s="21">
        <f t="shared" si="5"/>
        <v>0</v>
      </c>
      <c r="S51" s="24"/>
      <c r="T51" s="21">
        <f t="shared" si="6"/>
        <v>0</v>
      </c>
      <c r="U51" s="21">
        <f t="shared" si="7"/>
        <v>0</v>
      </c>
    </row>
    <row r="52" spans="1:21" ht="15" customHeight="1">
      <c r="A52" s="64" t="s">
        <v>77</v>
      </c>
      <c r="B52" s="44" t="s">
        <v>55</v>
      </c>
      <c r="C52" s="45"/>
      <c r="D52" s="45"/>
      <c r="E52" s="45"/>
      <c r="F52" s="45"/>
      <c r="G52" s="6">
        <v>0</v>
      </c>
      <c r="H52" s="6"/>
      <c r="I52" s="6">
        <v>0</v>
      </c>
      <c r="J52" s="6">
        <v>543000</v>
      </c>
      <c r="K52" s="6">
        <f>SUM(I52:J52)</f>
        <v>543000</v>
      </c>
      <c r="L52" s="6">
        <f>SUM(K52/J52*100)</f>
        <v>100</v>
      </c>
      <c r="M52" s="6"/>
      <c r="N52" s="21">
        <f t="shared" si="2"/>
        <v>0</v>
      </c>
      <c r="O52" s="21">
        <f t="shared" si="3"/>
        <v>-543000</v>
      </c>
      <c r="P52" s="6"/>
      <c r="Q52" s="21">
        <f t="shared" si="4"/>
        <v>0</v>
      </c>
      <c r="R52" s="21">
        <f t="shared" si="5"/>
        <v>-543000</v>
      </c>
      <c r="S52" s="24"/>
      <c r="T52" s="21">
        <f t="shared" si="6"/>
        <v>0</v>
      </c>
      <c r="U52" s="21">
        <f t="shared" si="7"/>
        <v>-543000</v>
      </c>
    </row>
    <row r="53" spans="1:21" ht="15.75" customHeight="1">
      <c r="A53" s="64"/>
      <c r="B53" s="42" t="s">
        <v>68</v>
      </c>
      <c r="C53" s="43"/>
      <c r="D53" s="43"/>
      <c r="E53" s="43"/>
      <c r="F53" s="43"/>
      <c r="G53" s="11">
        <f>SUM(G52)</f>
        <v>0</v>
      </c>
      <c r="H53" s="25">
        <f>SUM(H52)</f>
        <v>0</v>
      </c>
      <c r="I53" s="6">
        <v>0</v>
      </c>
      <c r="J53" s="11">
        <f>SUM(J52)</f>
        <v>543000</v>
      </c>
      <c r="K53" s="11">
        <f>SUM(K52)</f>
        <v>543000</v>
      </c>
      <c r="L53" s="6">
        <f>SUM(K53/J53*100)</f>
        <v>100</v>
      </c>
      <c r="M53" s="24"/>
      <c r="N53" s="21">
        <f t="shared" si="2"/>
        <v>0</v>
      </c>
      <c r="O53" s="21">
        <f t="shared" si="3"/>
        <v>-543000</v>
      </c>
      <c r="P53" s="24"/>
      <c r="Q53" s="21">
        <f t="shared" si="4"/>
        <v>0</v>
      </c>
      <c r="R53" s="21">
        <f t="shared" si="5"/>
        <v>-543000</v>
      </c>
      <c r="S53" s="24"/>
      <c r="T53" s="21">
        <f t="shared" si="6"/>
        <v>0</v>
      </c>
      <c r="U53" s="21">
        <f t="shared" si="7"/>
        <v>-543000</v>
      </c>
    </row>
    <row r="54" spans="1:21" ht="14.25">
      <c r="A54" s="64" t="s">
        <v>15</v>
      </c>
      <c r="B54" s="46" t="s">
        <v>9</v>
      </c>
      <c r="C54" s="47"/>
      <c r="D54" s="47"/>
      <c r="E54" s="47"/>
      <c r="F54" s="47"/>
      <c r="G54" s="6"/>
      <c r="H54" s="6"/>
      <c r="I54" s="6"/>
      <c r="J54" s="6"/>
      <c r="K54" s="6"/>
      <c r="L54" s="6"/>
      <c r="M54" s="6"/>
      <c r="N54" s="21"/>
      <c r="O54" s="21"/>
      <c r="P54" s="6"/>
      <c r="Q54" s="21"/>
      <c r="R54" s="21"/>
      <c r="S54" s="6"/>
      <c r="T54" s="21"/>
      <c r="U54" s="21"/>
    </row>
    <row r="55" spans="1:21" ht="12.75">
      <c r="A55" s="64" t="s">
        <v>14</v>
      </c>
      <c r="B55" s="54" t="s">
        <v>91</v>
      </c>
      <c r="C55" s="55"/>
      <c r="D55" s="55"/>
      <c r="E55" s="55"/>
      <c r="F55" s="55"/>
      <c r="G55" s="6">
        <v>3660573.23</v>
      </c>
      <c r="H55" s="23">
        <v>3660573.23</v>
      </c>
      <c r="I55" s="6">
        <f>SUM(H55/G55*100)</f>
        <v>100</v>
      </c>
      <c r="J55" s="6">
        <v>3902442.72</v>
      </c>
      <c r="K55" s="6">
        <v>3902442.72</v>
      </c>
      <c r="L55" s="6">
        <f>SUM(K55/J55*100)</f>
        <v>100</v>
      </c>
      <c r="M55" s="6">
        <v>5300000</v>
      </c>
      <c r="N55" s="21">
        <f t="shared" si="2"/>
        <v>1639426.77</v>
      </c>
      <c r="O55" s="21">
        <f t="shared" si="3"/>
        <v>1397557.2799999998</v>
      </c>
      <c r="P55" s="6">
        <v>5300000</v>
      </c>
      <c r="Q55" s="21">
        <f t="shared" si="4"/>
        <v>1639426.77</v>
      </c>
      <c r="R55" s="21">
        <f t="shared" si="5"/>
        <v>1397557.2799999998</v>
      </c>
      <c r="S55" s="6">
        <v>5300000</v>
      </c>
      <c r="T55" s="21">
        <f t="shared" si="6"/>
        <v>1639426.77</v>
      </c>
      <c r="U55" s="21">
        <f t="shared" si="7"/>
        <v>1397557.2799999998</v>
      </c>
    </row>
    <row r="56" spans="1:21" ht="12.75">
      <c r="A56" s="64" t="s">
        <v>75</v>
      </c>
      <c r="B56" s="54" t="s">
        <v>76</v>
      </c>
      <c r="C56" s="55"/>
      <c r="D56" s="55"/>
      <c r="E56" s="55"/>
      <c r="F56" s="55"/>
      <c r="G56" s="6">
        <v>3865313</v>
      </c>
      <c r="H56" s="6">
        <v>3279757.11</v>
      </c>
      <c r="I56" s="6">
        <f>SUM(H56/G56*100)</f>
        <v>84.85100973711572</v>
      </c>
      <c r="J56" s="6">
        <v>3331703</v>
      </c>
      <c r="K56" s="6">
        <v>3331703</v>
      </c>
      <c r="L56" s="6">
        <f>SUM(K56/J56*100)</f>
        <v>100</v>
      </c>
      <c r="M56" s="6">
        <v>1830000</v>
      </c>
      <c r="N56" s="21">
        <f t="shared" si="2"/>
        <v>-1449757.1099999999</v>
      </c>
      <c r="O56" s="21">
        <f t="shared" si="3"/>
        <v>-1501703</v>
      </c>
      <c r="P56" s="6">
        <v>2135000</v>
      </c>
      <c r="Q56" s="21">
        <f t="shared" si="4"/>
        <v>-1144757.1099999999</v>
      </c>
      <c r="R56" s="21">
        <f t="shared" si="5"/>
        <v>-1196703</v>
      </c>
      <c r="S56" s="6">
        <v>140000</v>
      </c>
      <c r="T56" s="21">
        <f t="shared" si="6"/>
        <v>-3139757.11</v>
      </c>
      <c r="U56" s="21">
        <f t="shared" si="7"/>
        <v>-3191703</v>
      </c>
    </row>
    <row r="57" spans="1:21" ht="12.75">
      <c r="A57" s="64" t="s">
        <v>40</v>
      </c>
      <c r="B57" s="54" t="s">
        <v>41</v>
      </c>
      <c r="C57" s="55"/>
      <c r="D57" s="55"/>
      <c r="E57" s="55"/>
      <c r="F57" s="55"/>
      <c r="G57" s="6">
        <v>55477521.45</v>
      </c>
      <c r="H57" s="23">
        <v>54261801.97</v>
      </c>
      <c r="I57" s="6">
        <f>SUM(H57/G57*100)</f>
        <v>97.80862690288771</v>
      </c>
      <c r="J57" s="6">
        <v>49600836.39</v>
      </c>
      <c r="K57" s="6">
        <v>49600836.39</v>
      </c>
      <c r="L57" s="6">
        <f>SUM(K57/J57*100)</f>
        <v>100</v>
      </c>
      <c r="M57" s="6">
        <v>83676097.38</v>
      </c>
      <c r="N57" s="21">
        <f t="shared" si="2"/>
        <v>29414295.409999996</v>
      </c>
      <c r="O57" s="21">
        <f t="shared" si="3"/>
        <v>34075260.989999995</v>
      </c>
      <c r="P57" s="6">
        <v>62374143.52</v>
      </c>
      <c r="Q57" s="21">
        <f t="shared" si="4"/>
        <v>8112341.5500000045</v>
      </c>
      <c r="R57" s="21">
        <f t="shared" si="5"/>
        <v>12773307.130000003</v>
      </c>
      <c r="S57" s="6">
        <v>64124474.92</v>
      </c>
      <c r="T57" s="21">
        <f t="shared" si="6"/>
        <v>9862672.950000003</v>
      </c>
      <c r="U57" s="21">
        <f t="shared" si="7"/>
        <v>14523638.530000001</v>
      </c>
    </row>
    <row r="58" spans="1:21" ht="12" customHeight="1">
      <c r="A58" s="64" t="s">
        <v>71</v>
      </c>
      <c r="B58" s="54" t="s">
        <v>72</v>
      </c>
      <c r="C58" s="55"/>
      <c r="D58" s="55"/>
      <c r="E58" s="55"/>
      <c r="F58" s="55"/>
      <c r="G58" s="6">
        <v>598503.34</v>
      </c>
      <c r="H58" s="6">
        <v>598503.34</v>
      </c>
      <c r="I58" s="6">
        <f>SUM(H58/G58*100)</f>
        <v>100</v>
      </c>
      <c r="J58" s="6">
        <v>1653607.81</v>
      </c>
      <c r="K58" s="6">
        <v>1653607.81</v>
      </c>
      <c r="L58" s="6">
        <f>SUM(K58/J58*100)</f>
        <v>100</v>
      </c>
      <c r="M58" s="6">
        <v>4070000</v>
      </c>
      <c r="N58" s="21">
        <f t="shared" si="2"/>
        <v>3471496.66</v>
      </c>
      <c r="O58" s="21">
        <f t="shared" si="3"/>
        <v>2416392.19</v>
      </c>
      <c r="P58" s="6">
        <v>4170000</v>
      </c>
      <c r="Q58" s="21">
        <f t="shared" si="4"/>
        <v>3571496.66</v>
      </c>
      <c r="R58" s="21">
        <f t="shared" si="5"/>
        <v>2516392.19</v>
      </c>
      <c r="S58" s="6">
        <v>3570000</v>
      </c>
      <c r="T58" s="21">
        <f t="shared" si="6"/>
        <v>2971496.66</v>
      </c>
      <c r="U58" s="21">
        <f t="shared" si="7"/>
        <v>1916392.19</v>
      </c>
    </row>
    <row r="59" spans="1:21" ht="12.75">
      <c r="A59" s="64"/>
      <c r="B59" s="42" t="s">
        <v>10</v>
      </c>
      <c r="C59" s="43"/>
      <c r="D59" s="43"/>
      <c r="E59" s="43"/>
      <c r="F59" s="43"/>
      <c r="G59" s="11">
        <f>SUM(G55,G56,G57,G58)</f>
        <v>63601911.02000001</v>
      </c>
      <c r="H59" s="11">
        <f>SUM(H55:H58)</f>
        <v>61800635.650000006</v>
      </c>
      <c r="I59" s="6">
        <f>SUM(H59/G59*100)</f>
        <v>97.16789111975962</v>
      </c>
      <c r="J59" s="11">
        <f>SUM(J55:J58)</f>
        <v>58488589.92</v>
      </c>
      <c r="K59" s="11">
        <f>SUM(K55:K58)</f>
        <v>58488589.92</v>
      </c>
      <c r="L59" s="6">
        <f>SUM(K59/J59*100)</f>
        <v>100</v>
      </c>
      <c r="M59" s="11">
        <f>SUM(M55:M58)</f>
        <v>94876097.38</v>
      </c>
      <c r="N59" s="21">
        <f t="shared" si="2"/>
        <v>33075461.72999999</v>
      </c>
      <c r="O59" s="21">
        <f t="shared" si="3"/>
        <v>36387507.45999999</v>
      </c>
      <c r="P59" s="11">
        <f>SUM(P55:P58)</f>
        <v>73979143.52000001</v>
      </c>
      <c r="Q59" s="21">
        <f t="shared" si="4"/>
        <v>12178507.870000005</v>
      </c>
      <c r="R59" s="21">
        <f t="shared" si="5"/>
        <v>15490553.600000009</v>
      </c>
      <c r="S59" s="11">
        <f>SUM(S55:S58)</f>
        <v>73134474.92</v>
      </c>
      <c r="T59" s="21">
        <f t="shared" si="6"/>
        <v>11333839.269999996</v>
      </c>
      <c r="U59" s="21">
        <f t="shared" si="7"/>
        <v>14645885</v>
      </c>
    </row>
    <row r="60" spans="1:21" ht="14.25">
      <c r="A60" s="64" t="s">
        <v>13</v>
      </c>
      <c r="B60" s="46" t="s">
        <v>32</v>
      </c>
      <c r="C60" s="47"/>
      <c r="D60" s="47"/>
      <c r="E60" s="47"/>
      <c r="F60" s="47"/>
      <c r="G60" s="11"/>
      <c r="H60" s="6"/>
      <c r="I60" s="6"/>
      <c r="J60" s="6"/>
      <c r="K60" s="6"/>
      <c r="L60" s="6"/>
      <c r="M60" s="6"/>
      <c r="N60" s="21"/>
      <c r="O60" s="21"/>
      <c r="P60" s="6"/>
      <c r="Q60" s="21"/>
      <c r="R60" s="21"/>
      <c r="S60" s="6"/>
      <c r="T60" s="21"/>
      <c r="U60" s="21"/>
    </row>
    <row r="61" spans="1:21" ht="12.75">
      <c r="A61" s="64" t="s">
        <v>52</v>
      </c>
      <c r="B61" s="54" t="s">
        <v>53</v>
      </c>
      <c r="C61" s="55"/>
      <c r="D61" s="55"/>
      <c r="E61" s="55"/>
      <c r="F61" s="55"/>
      <c r="G61" s="6">
        <v>5976455.04</v>
      </c>
      <c r="H61" s="23">
        <v>5976455.04</v>
      </c>
      <c r="I61" s="6">
        <f>SUM(H61/G61*100)</f>
        <v>100</v>
      </c>
      <c r="J61" s="6">
        <v>18472182</v>
      </c>
      <c r="K61" s="6">
        <v>18472182</v>
      </c>
      <c r="L61" s="6">
        <f>SUM(K61/J61*100)</f>
        <v>100</v>
      </c>
      <c r="M61" s="6">
        <v>9449953.61</v>
      </c>
      <c r="N61" s="21">
        <f t="shared" si="2"/>
        <v>3473498.5699999994</v>
      </c>
      <c r="O61" s="21">
        <f t="shared" si="3"/>
        <v>-9022228.39</v>
      </c>
      <c r="P61" s="6">
        <v>5399533.76</v>
      </c>
      <c r="Q61" s="21">
        <f t="shared" si="4"/>
        <v>-576921.2800000003</v>
      </c>
      <c r="R61" s="21">
        <f t="shared" si="5"/>
        <v>-13072648.24</v>
      </c>
      <c r="S61" s="6">
        <v>5114778.59</v>
      </c>
      <c r="T61" s="21">
        <f t="shared" si="6"/>
        <v>-861676.4500000002</v>
      </c>
      <c r="U61" s="21">
        <f t="shared" si="7"/>
        <v>-13357403.41</v>
      </c>
    </row>
    <row r="62" spans="1:21" ht="12.75">
      <c r="A62" s="64"/>
      <c r="B62" s="42" t="s">
        <v>54</v>
      </c>
      <c r="C62" s="43"/>
      <c r="D62" s="43"/>
      <c r="E62" s="43"/>
      <c r="F62" s="43"/>
      <c r="G62" s="11">
        <f>SUM(G61)</f>
        <v>5976455.04</v>
      </c>
      <c r="H62" s="11">
        <f>SUM(H61)</f>
        <v>5976455.04</v>
      </c>
      <c r="I62" s="6">
        <f>SUM(H62/G62*100)</f>
        <v>100</v>
      </c>
      <c r="J62" s="11">
        <f>SUM(J61)</f>
        <v>18472182</v>
      </c>
      <c r="K62" s="11">
        <f>SUM(K61)</f>
        <v>18472182</v>
      </c>
      <c r="L62" s="6">
        <f>SUM(K62/J62*100)</f>
        <v>100</v>
      </c>
      <c r="M62" s="11">
        <f>SUM(M61)</f>
        <v>9449953.61</v>
      </c>
      <c r="N62" s="21">
        <f t="shared" si="2"/>
        <v>3473498.5699999994</v>
      </c>
      <c r="O62" s="21">
        <f t="shared" si="3"/>
        <v>-9022228.39</v>
      </c>
      <c r="P62" s="11">
        <f>SUM(P61)</f>
        <v>5399533.76</v>
      </c>
      <c r="Q62" s="21">
        <f t="shared" si="4"/>
        <v>-576921.2800000003</v>
      </c>
      <c r="R62" s="21">
        <f t="shared" si="5"/>
        <v>-13072648.24</v>
      </c>
      <c r="S62" s="11">
        <f>SUM(S61)</f>
        <v>5114778.59</v>
      </c>
      <c r="T62" s="21">
        <f t="shared" si="6"/>
        <v>-861676.4500000002</v>
      </c>
      <c r="U62" s="21">
        <f t="shared" si="7"/>
        <v>-13357403.41</v>
      </c>
    </row>
    <row r="63" spans="1:21" ht="14.25">
      <c r="A63" s="64" t="s">
        <v>46</v>
      </c>
      <c r="B63" s="46" t="s">
        <v>47</v>
      </c>
      <c r="C63" s="47"/>
      <c r="D63" s="47"/>
      <c r="E63" s="47"/>
      <c r="F63" s="47"/>
      <c r="G63" s="11"/>
      <c r="H63" s="6"/>
      <c r="I63" s="6"/>
      <c r="J63" s="6"/>
      <c r="K63" s="6"/>
      <c r="L63" s="6"/>
      <c r="M63" s="6"/>
      <c r="N63" s="21"/>
      <c r="O63" s="21"/>
      <c r="P63" s="6"/>
      <c r="Q63" s="21"/>
      <c r="R63" s="21"/>
      <c r="S63" s="6"/>
      <c r="T63" s="21"/>
      <c r="U63" s="21"/>
    </row>
    <row r="64" spans="1:23" ht="21" customHeight="1">
      <c r="A64" s="64" t="s">
        <v>48</v>
      </c>
      <c r="B64" s="54" t="s">
        <v>12</v>
      </c>
      <c r="C64" s="55"/>
      <c r="D64" s="55"/>
      <c r="E64" s="55"/>
      <c r="F64" s="55"/>
      <c r="G64" s="6">
        <v>4838639.5</v>
      </c>
      <c r="H64" s="6">
        <v>4838639.5</v>
      </c>
      <c r="I64" s="6">
        <f>SUM(H64/G64*100)</f>
        <v>100</v>
      </c>
      <c r="J64" s="6">
        <v>5200000</v>
      </c>
      <c r="K64" s="6">
        <v>5200000</v>
      </c>
      <c r="L64" s="6">
        <f>SUM(K64/J64*100)</f>
        <v>100</v>
      </c>
      <c r="M64" s="6">
        <v>7100000</v>
      </c>
      <c r="N64" s="21">
        <f t="shared" si="2"/>
        <v>2261360.5</v>
      </c>
      <c r="O64" s="21">
        <f t="shared" si="3"/>
        <v>1900000</v>
      </c>
      <c r="P64" s="6">
        <v>7247000</v>
      </c>
      <c r="Q64" s="21">
        <f t="shared" si="4"/>
        <v>2408360.5</v>
      </c>
      <c r="R64" s="21">
        <f t="shared" si="5"/>
        <v>2047000</v>
      </c>
      <c r="S64" s="6">
        <v>7247000</v>
      </c>
      <c r="T64" s="21">
        <f t="shared" si="6"/>
        <v>2408360.5</v>
      </c>
      <c r="U64" s="21">
        <f t="shared" si="7"/>
        <v>2047000</v>
      </c>
      <c r="V64" s="70"/>
      <c r="W64" s="70"/>
    </row>
    <row r="65" spans="1:23" ht="23.25" customHeight="1">
      <c r="A65" s="64"/>
      <c r="B65" s="42" t="s">
        <v>49</v>
      </c>
      <c r="C65" s="43"/>
      <c r="D65" s="43"/>
      <c r="E65" s="43"/>
      <c r="F65" s="43"/>
      <c r="G65" s="11">
        <f>SUM(G64)</f>
        <v>4838639.5</v>
      </c>
      <c r="H65" s="25">
        <f>SUM(H64)</f>
        <v>4838639.5</v>
      </c>
      <c r="I65" s="6">
        <f>SUM(H65/G65*100)</f>
        <v>100</v>
      </c>
      <c r="J65" s="11">
        <f>SUM(J64)</f>
        <v>5200000</v>
      </c>
      <c r="K65" s="11">
        <f>SUM(K64)</f>
        <v>5200000</v>
      </c>
      <c r="L65" s="6">
        <f>SUM(K65/J65*100)</f>
        <v>100</v>
      </c>
      <c r="M65" s="11">
        <f>SUM(M64)</f>
        <v>7100000</v>
      </c>
      <c r="N65" s="21">
        <f t="shared" si="2"/>
        <v>2261360.5</v>
      </c>
      <c r="O65" s="21">
        <f t="shared" si="3"/>
        <v>1900000</v>
      </c>
      <c r="P65" s="11">
        <f>SUM(P64)</f>
        <v>7247000</v>
      </c>
      <c r="Q65" s="21">
        <f t="shared" si="4"/>
        <v>2408360.5</v>
      </c>
      <c r="R65" s="21">
        <f t="shared" si="5"/>
        <v>2047000</v>
      </c>
      <c r="S65" s="11">
        <f>SUM(S64)</f>
        <v>7247000</v>
      </c>
      <c r="T65" s="21">
        <f t="shared" si="6"/>
        <v>2408360.5</v>
      </c>
      <c r="U65" s="21">
        <f t="shared" si="7"/>
        <v>2047000</v>
      </c>
      <c r="V65" s="70"/>
      <c r="W65" s="70"/>
    </row>
    <row r="66" spans="1:23" ht="27" customHeight="1">
      <c r="A66" s="64" t="s">
        <v>95</v>
      </c>
      <c r="B66" s="46" t="s">
        <v>96</v>
      </c>
      <c r="C66" s="47"/>
      <c r="D66" s="47"/>
      <c r="E66" s="47"/>
      <c r="F66" s="47"/>
      <c r="G66" s="11"/>
      <c r="H66" s="11"/>
      <c r="I66" s="6"/>
      <c r="J66" s="6"/>
      <c r="K66" s="6"/>
      <c r="L66" s="6"/>
      <c r="M66" s="6"/>
      <c r="N66" s="21"/>
      <c r="O66" s="21"/>
      <c r="P66" s="6"/>
      <c r="Q66" s="21"/>
      <c r="R66" s="21"/>
      <c r="S66" s="6"/>
      <c r="T66" s="21"/>
      <c r="U66" s="21"/>
      <c r="V66" s="70"/>
      <c r="W66" s="70"/>
    </row>
    <row r="67" spans="1:21" ht="24" customHeight="1">
      <c r="A67" s="64" t="s">
        <v>97</v>
      </c>
      <c r="B67" s="54" t="s">
        <v>98</v>
      </c>
      <c r="C67" s="55"/>
      <c r="D67" s="55"/>
      <c r="E67" s="55"/>
      <c r="F67" s="55"/>
      <c r="G67" s="6">
        <v>16051.57</v>
      </c>
      <c r="H67" s="6">
        <v>16051.57</v>
      </c>
      <c r="I67" s="6">
        <f>SUM(H67/G67*100)</f>
        <v>100</v>
      </c>
      <c r="J67" s="6">
        <v>100000</v>
      </c>
      <c r="K67" s="6">
        <v>0</v>
      </c>
      <c r="L67" s="6">
        <f>SUM(K67/J67*100)</f>
        <v>0</v>
      </c>
      <c r="M67" s="6">
        <v>100000</v>
      </c>
      <c r="N67" s="21">
        <f t="shared" si="2"/>
        <v>83948.43</v>
      </c>
      <c r="O67" s="21">
        <f t="shared" si="3"/>
        <v>100000</v>
      </c>
      <c r="P67" s="6">
        <v>100000</v>
      </c>
      <c r="Q67" s="21">
        <f t="shared" si="4"/>
        <v>83948.43</v>
      </c>
      <c r="R67" s="21">
        <f t="shared" si="5"/>
        <v>100000</v>
      </c>
      <c r="S67" s="6">
        <v>100000</v>
      </c>
      <c r="T67" s="21">
        <f t="shared" si="6"/>
        <v>83948.43</v>
      </c>
      <c r="U67" s="21">
        <f t="shared" si="7"/>
        <v>100000</v>
      </c>
    </row>
    <row r="68" spans="1:21" ht="24.75" customHeight="1">
      <c r="A68" s="64"/>
      <c r="B68" s="42" t="s">
        <v>99</v>
      </c>
      <c r="C68" s="43"/>
      <c r="D68" s="43"/>
      <c r="E68" s="43"/>
      <c r="F68" s="43"/>
      <c r="G68" s="11">
        <f>SUM(G67)</f>
        <v>16051.57</v>
      </c>
      <c r="H68" s="25">
        <f>SUM(H67)</f>
        <v>16051.57</v>
      </c>
      <c r="I68" s="6">
        <f>SUM(H68/G68*100)</f>
        <v>100</v>
      </c>
      <c r="J68" s="11">
        <f>SUM(J67)</f>
        <v>100000</v>
      </c>
      <c r="K68" s="11">
        <f>SUM(K67)</f>
        <v>0</v>
      </c>
      <c r="L68" s="6">
        <f>SUM(K68/J68*100)</f>
        <v>0</v>
      </c>
      <c r="M68" s="11">
        <f>SUM(M67)</f>
        <v>100000</v>
      </c>
      <c r="N68" s="21">
        <f t="shared" si="2"/>
        <v>83948.43</v>
      </c>
      <c r="O68" s="21">
        <f t="shared" si="3"/>
        <v>100000</v>
      </c>
      <c r="P68" s="11">
        <f>SUM(P67)</f>
        <v>100000</v>
      </c>
      <c r="Q68" s="21">
        <f t="shared" si="4"/>
        <v>83948.43</v>
      </c>
      <c r="R68" s="21">
        <f t="shared" si="5"/>
        <v>100000</v>
      </c>
      <c r="S68" s="11">
        <f>SUM(S67)</f>
        <v>100000</v>
      </c>
      <c r="T68" s="21">
        <f t="shared" si="6"/>
        <v>83948.43</v>
      </c>
      <c r="U68" s="21">
        <f t="shared" si="7"/>
        <v>100000</v>
      </c>
    </row>
    <row r="69" spans="1:21" ht="39" customHeight="1">
      <c r="A69" s="64" t="s">
        <v>56</v>
      </c>
      <c r="B69" s="46" t="s">
        <v>60</v>
      </c>
      <c r="C69" s="47"/>
      <c r="D69" s="47"/>
      <c r="E69" s="47"/>
      <c r="F69" s="47"/>
      <c r="G69" s="6"/>
      <c r="H69" s="6"/>
      <c r="I69" s="6"/>
      <c r="J69" s="6"/>
      <c r="K69" s="6"/>
      <c r="L69" s="6"/>
      <c r="M69" s="6"/>
      <c r="N69" s="21"/>
      <c r="O69" s="21"/>
      <c r="P69" s="6"/>
      <c r="Q69" s="21"/>
      <c r="R69" s="21"/>
      <c r="S69" s="6"/>
      <c r="T69" s="21"/>
      <c r="U69" s="21"/>
    </row>
    <row r="70" spans="1:21" ht="36.75" customHeight="1">
      <c r="A70" s="64" t="s">
        <v>57</v>
      </c>
      <c r="B70" s="54" t="s">
        <v>58</v>
      </c>
      <c r="C70" s="55"/>
      <c r="D70" s="55"/>
      <c r="E70" s="55"/>
      <c r="F70" s="55"/>
      <c r="G70" s="6">
        <v>17116550</v>
      </c>
      <c r="H70" s="6">
        <v>17116550</v>
      </c>
      <c r="I70" s="6">
        <f>SUM(H70/G70*100)</f>
        <v>100</v>
      </c>
      <c r="J70" s="6">
        <v>16199550</v>
      </c>
      <c r="K70" s="6">
        <v>16199550</v>
      </c>
      <c r="L70" s="6">
        <f>SUM(K70/J70*100)</f>
        <v>100</v>
      </c>
      <c r="M70" s="6">
        <v>0</v>
      </c>
      <c r="N70" s="21">
        <f t="shared" si="2"/>
        <v>-17116550</v>
      </c>
      <c r="O70" s="21">
        <f t="shared" si="3"/>
        <v>-16199550</v>
      </c>
      <c r="P70" s="6">
        <v>0</v>
      </c>
      <c r="Q70" s="21">
        <f t="shared" si="4"/>
        <v>-17116550</v>
      </c>
      <c r="R70" s="21">
        <f t="shared" si="5"/>
        <v>-16199550</v>
      </c>
      <c r="S70" s="6">
        <v>0</v>
      </c>
      <c r="T70" s="21">
        <f t="shared" si="6"/>
        <v>-17116550</v>
      </c>
      <c r="U70" s="21">
        <f t="shared" si="7"/>
        <v>-16199550</v>
      </c>
    </row>
    <row r="71" spans="1:21" ht="15.75" customHeight="1">
      <c r="A71" s="64" t="s">
        <v>102</v>
      </c>
      <c r="B71" s="54" t="s">
        <v>103</v>
      </c>
      <c r="C71" s="55"/>
      <c r="D71" s="55"/>
      <c r="E71" s="55"/>
      <c r="F71" s="55"/>
      <c r="G71" s="6">
        <v>3583250</v>
      </c>
      <c r="H71" s="6">
        <v>3583250</v>
      </c>
      <c r="I71" s="6">
        <f>SUM(H71/G71*100)</f>
        <v>100</v>
      </c>
      <c r="J71" s="6">
        <v>1212750</v>
      </c>
      <c r="K71" s="6">
        <v>1212750</v>
      </c>
      <c r="L71" s="6">
        <f>SUM(K71/J71*100)</f>
        <v>100</v>
      </c>
      <c r="M71" s="6">
        <v>0</v>
      </c>
      <c r="N71" s="21">
        <f t="shared" si="2"/>
        <v>-3583250</v>
      </c>
      <c r="O71" s="21">
        <f t="shared" si="3"/>
        <v>-1212750</v>
      </c>
      <c r="P71" s="6">
        <v>0</v>
      </c>
      <c r="Q71" s="21">
        <f t="shared" si="4"/>
        <v>-3583250</v>
      </c>
      <c r="R71" s="21">
        <f t="shared" si="5"/>
        <v>-1212750</v>
      </c>
      <c r="S71" s="6">
        <v>0</v>
      </c>
      <c r="T71" s="21">
        <f t="shared" si="6"/>
        <v>-3583250</v>
      </c>
      <c r="U71" s="21">
        <f t="shared" si="7"/>
        <v>-1212750</v>
      </c>
    </row>
    <row r="72" spans="1:21" ht="40.5" customHeight="1">
      <c r="A72" s="64"/>
      <c r="B72" s="42" t="s">
        <v>61</v>
      </c>
      <c r="C72" s="43"/>
      <c r="D72" s="43"/>
      <c r="E72" s="43"/>
      <c r="F72" s="43"/>
      <c r="G72" s="11">
        <f>SUM(G70:G71)</f>
        <v>20699800</v>
      </c>
      <c r="H72" s="11">
        <f>SUM(H70:H71)</f>
        <v>20699800</v>
      </c>
      <c r="I72" s="6">
        <f>SUM(H72/G72*100)</f>
        <v>100</v>
      </c>
      <c r="J72" s="11">
        <f>SUM(J70:J71)</f>
        <v>17412300</v>
      </c>
      <c r="K72" s="11">
        <f>SUM(K70:K71)</f>
        <v>17412300</v>
      </c>
      <c r="L72" s="6">
        <f>SUM(K72/J72*100)</f>
        <v>100</v>
      </c>
      <c r="M72" s="11">
        <f>SUM(M70:M71)</f>
        <v>0</v>
      </c>
      <c r="N72" s="21">
        <f t="shared" si="2"/>
        <v>-20699800</v>
      </c>
      <c r="O72" s="21">
        <f t="shared" si="3"/>
        <v>-17412300</v>
      </c>
      <c r="P72" s="11">
        <f>SUM(P70:P71)</f>
        <v>0</v>
      </c>
      <c r="Q72" s="21">
        <f t="shared" si="4"/>
        <v>-20699800</v>
      </c>
      <c r="R72" s="21">
        <f t="shared" si="5"/>
        <v>-17412300</v>
      </c>
      <c r="S72" s="11">
        <f>SUM(S70:S71)</f>
        <v>0</v>
      </c>
      <c r="T72" s="21">
        <f t="shared" si="6"/>
        <v>-20699800</v>
      </c>
      <c r="U72" s="21">
        <f t="shared" si="7"/>
        <v>-17412300</v>
      </c>
    </row>
    <row r="73" spans="1:21" ht="14.25">
      <c r="A73" s="13"/>
      <c r="B73" s="46" t="s">
        <v>11</v>
      </c>
      <c r="C73" s="47"/>
      <c r="D73" s="47"/>
      <c r="E73" s="47"/>
      <c r="F73" s="47"/>
      <c r="G73" s="11">
        <f>SUM(G18,G22,G25,G33,G39,G46,G50,G53,G59,G62,G65,G68,)</f>
        <v>662720932.25</v>
      </c>
      <c r="H73" s="11">
        <f>SUM(H18,H22,H25,H33,H39,H46,H50,H53,H59,H62,H65,H68,)</f>
        <v>655579277.65</v>
      </c>
      <c r="I73" s="6">
        <f>SUM(H73/G73*100)</f>
        <v>98.92237376964187</v>
      </c>
      <c r="J73" s="11">
        <f>SUM(J18,J22,J25,J33,J39,J46,J50,J53,J59,J62,J65,J68,)</f>
        <v>816798274.5599998</v>
      </c>
      <c r="K73" s="11">
        <f>SUM(K18,K22,K25,K33,K39,K46,K50,K53,K59,K62,K65,K68,)</f>
        <v>816698274.5599998</v>
      </c>
      <c r="L73" s="6">
        <f>SUM(K73/J73*100)</f>
        <v>99.98775707501906</v>
      </c>
      <c r="M73" s="11">
        <f>SUM(M18,M22,M25,M33,M39,M46,M50,M53,M59,M62,M65,M68,)</f>
        <v>965600070.92</v>
      </c>
      <c r="N73" s="11">
        <f>SUM(N18,N22,N25,N33,N39,N46,N50,N53,N59,N62,N65,N68,)</f>
        <v>310020793.27</v>
      </c>
      <c r="O73" s="21">
        <f t="shared" si="3"/>
        <v>148901796.36000013</v>
      </c>
      <c r="P73" s="11">
        <f>SUM(P18,P22,P25,P33,P39,P46,P50,P53,P59,P62,P65,P68,P72,)</f>
        <v>884338966.5</v>
      </c>
      <c r="Q73" s="21">
        <f t="shared" si="4"/>
        <v>228759688.85000002</v>
      </c>
      <c r="R73" s="21">
        <f t="shared" si="5"/>
        <v>67640691.94000018</v>
      </c>
      <c r="S73" s="11">
        <f>SUM(S18,S22,S25,S33,S39,S46,S50,S53,S59,S62,S65,S68,S72,)</f>
        <v>889544118.34</v>
      </c>
      <c r="T73" s="21">
        <f t="shared" si="6"/>
        <v>233964840.69000006</v>
      </c>
      <c r="U73" s="21">
        <f t="shared" si="7"/>
        <v>72845843.78000021</v>
      </c>
    </row>
  </sheetData>
  <sheetProtection/>
  <mergeCells count="81">
    <mergeCell ref="A3:U4"/>
    <mergeCell ref="B24:F24"/>
    <mergeCell ref="B25:F25"/>
    <mergeCell ref="B38:F38"/>
    <mergeCell ref="B48:F48"/>
    <mergeCell ref="B16:F16"/>
    <mergeCell ref="B34:F34"/>
    <mergeCell ref="B35:F35"/>
    <mergeCell ref="B15:F15"/>
    <mergeCell ref="B9:F9"/>
    <mergeCell ref="B55:F55"/>
    <mergeCell ref="B23:F23"/>
    <mergeCell ref="B40:F40"/>
    <mergeCell ref="B53:F53"/>
    <mergeCell ref="B57:F57"/>
    <mergeCell ref="B45:F45"/>
    <mergeCell ref="B28:F28"/>
    <mergeCell ref="B31:F31"/>
    <mergeCell ref="B42:F42"/>
    <mergeCell ref="B49:F49"/>
    <mergeCell ref="G1:I1"/>
    <mergeCell ref="B46:F46"/>
    <mergeCell ref="B37:F37"/>
    <mergeCell ref="B59:F59"/>
    <mergeCell ref="B56:F56"/>
    <mergeCell ref="B58:F58"/>
    <mergeCell ref="B54:F54"/>
    <mergeCell ref="B51:F51"/>
    <mergeCell ref="B50:F50"/>
    <mergeCell ref="B71:F71"/>
    <mergeCell ref="B63:F63"/>
    <mergeCell ref="B61:F61"/>
    <mergeCell ref="B52:F52"/>
    <mergeCell ref="B68:F68"/>
    <mergeCell ref="B66:F66"/>
    <mergeCell ref="B62:F62"/>
    <mergeCell ref="B64:F64"/>
    <mergeCell ref="B60:F60"/>
    <mergeCell ref="B73:F73"/>
    <mergeCell ref="B72:F72"/>
    <mergeCell ref="B70:F70"/>
    <mergeCell ref="B65:F65"/>
    <mergeCell ref="B69:F69"/>
    <mergeCell ref="B26:F26"/>
    <mergeCell ref="B41:F41"/>
    <mergeCell ref="B47:F47"/>
    <mergeCell ref="B44:F44"/>
    <mergeCell ref="B67:F67"/>
    <mergeCell ref="B10:F10"/>
    <mergeCell ref="B8:F8"/>
    <mergeCell ref="B11:F11"/>
    <mergeCell ref="B14:F14"/>
    <mergeCell ref="B13:F13"/>
    <mergeCell ref="B32:F32"/>
    <mergeCell ref="B30:F30"/>
    <mergeCell ref="B21:F21"/>
    <mergeCell ref="B33:F33"/>
    <mergeCell ref="B19:F19"/>
    <mergeCell ref="B12:F12"/>
    <mergeCell ref="B27:F27"/>
    <mergeCell ref="B17:F17"/>
    <mergeCell ref="B22:F22"/>
    <mergeCell ref="B39:F39"/>
    <mergeCell ref="B43:F43"/>
    <mergeCell ref="A6:A7"/>
    <mergeCell ref="B6:F7"/>
    <mergeCell ref="G6:I6"/>
    <mergeCell ref="J6:L6"/>
    <mergeCell ref="B18:F18"/>
    <mergeCell ref="B36:F36"/>
    <mergeCell ref="B20:F20"/>
    <mergeCell ref="B29:F29"/>
    <mergeCell ref="M6:M7"/>
    <mergeCell ref="N6:N7"/>
    <mergeCell ref="O6:O7"/>
    <mergeCell ref="P6:P7"/>
    <mergeCell ref="U6:U7"/>
    <mergeCell ref="S6:S7"/>
    <mergeCell ref="Q6:Q7"/>
    <mergeCell ref="R6:R7"/>
    <mergeCell ref="T6:T7"/>
  </mergeCells>
  <printOptions/>
  <pageMargins left="0.25" right="0.25" top="0.75" bottom="0.75" header="0.3" footer="0.3"/>
  <pageSetup fitToHeight="2" horizontalDpi="600" verticalDpi="600" orientation="landscape" paperSize="9" scale="78" r:id="rId1"/>
  <rowBreaks count="1" manualBreakCount="1">
    <brk id="3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Силина Ольга Владимировна</cp:lastModifiedBy>
  <cp:lastPrinted>2020-10-30T00:38:48Z</cp:lastPrinted>
  <dcterms:created xsi:type="dcterms:W3CDTF">1996-10-08T23:32:33Z</dcterms:created>
  <dcterms:modified xsi:type="dcterms:W3CDTF">2023-11-30T05:32:08Z</dcterms:modified>
  <cp:category/>
  <cp:version/>
  <cp:contentType/>
  <cp:contentStatus/>
</cp:coreProperties>
</file>