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2"/>
  </bookViews>
  <sheets>
    <sheet name="Лист1" sheetId="1" r:id="rId1"/>
    <sheet name="Лист2" sheetId="2" r:id="rId2"/>
    <sheet name="Лист3" sheetId="3" r:id="rId3"/>
    <sheet name="Лист4" sheetId="4" r:id="rId4"/>
  </sheets>
  <definedNames/>
  <calcPr fullCalcOnLoad="1"/>
</workbook>
</file>

<file path=xl/sharedStrings.xml><?xml version="1.0" encoding="utf-8"?>
<sst xmlns="http://schemas.openxmlformats.org/spreadsheetml/2006/main" count="239" uniqueCount="227">
  <si>
    <t>Плата за негативное воздействие на окружающую среду</t>
  </si>
  <si>
    <t>ИТОГО ДОХОДОВ МУНИЦИПАЛЬНОГО РАЙОНА</t>
  </si>
  <si>
    <t>Безвозмездные поступления от других бюджетов бюджетной системы Российской Федерации</t>
  </si>
  <si>
    <t>Единый сельскохозяйственный налог</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</si>
  <si>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</si>
  <si>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</si>
  <si>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Субвенции бюджетам муниципальных районов на государственную регистрацию актов гражданского состояния</t>
  </si>
  <si>
    <t>Иные межбюджетные трансферты</t>
  </si>
  <si>
    <t xml:space="preserve">Субвенции бюджетам муниципальных районов на выполнение передаваемых полномочий субъектов Российской Федерации </t>
  </si>
  <si>
    <t>НАЛОГОВЫЕ И НЕНАЛОГОВЫЕ ДОХОДЫ</t>
  </si>
  <si>
    <t>Субвенции бюджетам муниципальных районов на ежемесячное денежное вознаграждение за классное руководство</t>
  </si>
  <si>
    <t>Прочие субсидии бюджетам муниципальных районов</t>
  </si>
  <si>
    <t>Субсидии бюджетам субъектов Российской Федерации и муниципальных образований (межбюджетные субсидии)</t>
  </si>
  <si>
    <t>Субвенции бюджетам муниципальных районов на осуществление полномочий по подготовке проведения статистических переписей</t>
  </si>
  <si>
    <t>Дотации бюджетам муниципальных районов на поддержку мер по обеспечению сбалансированности бюджетов</t>
  </si>
  <si>
    <t>Код бюджетной классификации Российской Федерации</t>
  </si>
  <si>
    <t>Наименование</t>
  </si>
  <si>
    <t>1 01 00000 00 0000 000</t>
  </si>
  <si>
    <t>НАЛОГИ НА ПРИБЫЛЬ, ДОХОДЫ</t>
  </si>
  <si>
    <t>1 01 02000 01 0000 000</t>
  </si>
  <si>
    <t>Налог на доходы физических лиц</t>
  </si>
  <si>
    <t>1 05 00000 00 0000 000</t>
  </si>
  <si>
    <t>НАЛОГИ НА СОВОКУПНЫЙ ДОХОД</t>
  </si>
  <si>
    <t>1 05 02000 02 0000 110</t>
  </si>
  <si>
    <t>1 05 03000 01 0000 110</t>
  </si>
  <si>
    <t>1 08 00000 00 0000 000</t>
  </si>
  <si>
    <t>ГОСУДАРСТВЕННАЯ ПОШЛИНА</t>
  </si>
  <si>
    <t>Государственная пошлина по делам, рассматриваемым в судах общей юрисдикции, мировыми судьями</t>
  </si>
  <si>
    <t>1 08 03000 01 0000 110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</si>
  <si>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</si>
  <si>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</si>
  <si>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</si>
  <si>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</si>
  <si>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1 11 07000 00 0000 120</t>
  </si>
  <si>
    <t>Платежи от государственных и муниципальных унитарных предприятий</t>
  </si>
  <si>
    <t>1 12 00000 00 0000 000</t>
  </si>
  <si>
    <t>ПЛАТЕЖИ ПРИ ПОЛЬЗОВАНИИ ПРИРОДНЫМИ РЕСУРСАМИ</t>
  </si>
  <si>
    <t>1 12 01000 01 0000 120</t>
  </si>
  <si>
    <t>1 14 00000 00 0000 000</t>
  </si>
  <si>
    <t>ДОХОДЫ ОТ ПРОДАЖИ МАТЕРИАЛЬНЫХ И НЕМАТЕРИАЛЬНЫХ АКТИВОВ</t>
  </si>
  <si>
    <t>1 14 02000 00 0000 000</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</si>
  <si>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</si>
  <si>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</si>
  <si>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1 16 00000 00 0000 000</t>
  </si>
  <si>
    <t>ШТРАФЫ, САНКЦИИ, ВОЗМЕЩЕНИЕ УЩЕРБА</t>
  </si>
  <si>
    <t>2 00 00000 00 0000 000</t>
  </si>
  <si>
    <t>БЕЗВОЗМЕЗДНЫЕ ПОСТУПЛЕНИЯ</t>
  </si>
  <si>
    <t>2 02 00000 00 0000 000</t>
  </si>
  <si>
    <t>2 02 03002 05 0000 151</t>
  </si>
  <si>
    <t>2 02 03021 05 0000 151</t>
  </si>
  <si>
    <t>Единый налог на вмененный доход для отдельных видов деятельности</t>
  </si>
  <si>
    <t>1 05 01000 00 0000 000</t>
  </si>
  <si>
    <t>Налог, взимаемый в связи с применением упрощенной системы налогообложения</t>
  </si>
  <si>
    <t>1 13 00000 00 0000 000</t>
  </si>
  <si>
    <t>ДОХОДЫ ОТ ОКАЗАНИЯ ПЛАТНЫХ УСЛУГ (РАБОТ) И КОМПЕНСАЦИИ ЗАТРАТ ГОСУДАРСТВА</t>
  </si>
  <si>
    <t>1 13 01000 00 0000 000</t>
  </si>
  <si>
    <t>Доходы от оказания платных услуг (работ)</t>
  </si>
  <si>
    <t>1 00 00000 00 0000 000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</si>
  <si>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</si>
  <si>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</si>
  <si>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</si>
  <si>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</si>
  <si>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1 05 04020 02 0000 110</t>
  </si>
  <si>
    <t>в том числе:</t>
  </si>
  <si>
    <t>Прочие межбюджетные трансферты, передаваемые бюджетам муниципальных районов</t>
  </si>
  <si>
    <t>Налог, взимаемый в связи с применением патентной системы налогообложения, зачисляемый в бюджеты муниципальных районов</t>
  </si>
  <si>
    <t>ПРОЧИЕ НЕНАЛОГОВЫЕ ДОХОДЫ</t>
  </si>
  <si>
    <t>1 17 05000 00 0000 180</t>
  </si>
  <si>
    <t>Прочие неналоговые доходы бюджетов муниципальных районов</t>
  </si>
  <si>
    <t>Субвенции бюджетам муниципальных образований Приморского края на выплату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</si>
  <si>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1 11 09000 00 0000 120</t>
  </si>
  <si>
    <t>ВОЗВРАТ ОСТАТКОВ СУБСИДИЙ, СУБВЕНЦИЙ И ИНЫХ МЕЖБЮДЖЕТНЫХ ТРАНСФЕРТОВ, ИМЕЮЩИХ ЦЕЛЕВОЕ НАЗНАЧЕНИЕ, ПРОШЛЫХ ЛЕТ</t>
  </si>
  <si>
    <t>субсидии на проектирование и (или) строительство, реконструкцию, модернизацию, капитальный ремонт объектов водопроводно-канализационного хозяйства</t>
  </si>
  <si>
    <t>2 02 04052 05 0000 151</t>
  </si>
  <si>
    <t>2 02 04053 05 0000 151</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</si>
  <si>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</si>
  <si>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</si>
  <si>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2 18 00000 00 0000 000</t>
  </si>
  <si>
    <t>2 19 00000 00 0000 000</t>
  </si>
  <si>
    <t>ДОХОДЫ БЮДЖЕТОВ БЮДЖЕТНОЙ СИСТЕМЫ РОССИЙСКОЙ ФЕДЕРАЦИИ ОТ ВОЗВРАТА БЮДЖЕТАМ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</si>
  <si>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</si>
  <si>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</si>
  <si>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2 02 35930 05 0000 151</t>
  </si>
  <si>
    <t>2 02 35120 05 0000 151</t>
  </si>
  <si>
    <t>1 17 01000 00 0000 180</t>
  </si>
  <si>
    <t>Невыясненные поступления</t>
  </si>
  <si>
    <t>2 02 15002 05 0000 151</t>
  </si>
  <si>
    <t>2 02 20000 00 0000 151</t>
  </si>
  <si>
    <t>2 02 29999 05  0000 151</t>
  </si>
  <si>
    <t>2 02 30000 00 0000 151</t>
  </si>
  <si>
    <t>2 02 30024 05 0000 151</t>
  </si>
  <si>
    <t>2 02 40000 00 0000 151</t>
  </si>
  <si>
    <t>2 02 49999 05 0000 151</t>
  </si>
  <si>
    <t>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</si>
  <si>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</si>
  <si>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рублей</t>
  </si>
  <si>
    <t>2 02 25497 05 0000 150</t>
  </si>
  <si>
    <t>Субсидии бюджетам муниципальных районов на реализацию мероприятий по обеспечению жильем молодых семей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</si>
  <si>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</si>
  <si>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ихз их числа по договорам найма специализированных жилых помещений</t>
  </si>
  <si>
    <t>1 11 01000 00 0000 000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</si>
  <si>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</si>
  <si>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Первоначально утвержденные решением о бюджете  бюджетные ассигноваия</t>
  </si>
  <si>
    <t>утвержденные бюджетные назначения с учетом внесенных изменений</t>
  </si>
  <si>
    <t>% исполнения к уточненному плану</t>
  </si>
  <si>
    <t>% исполнения к первоначальному плану</t>
  </si>
  <si>
    <t>Пояснения различий между первоначально утвержденными показателями и их фактическими значениями</t>
  </si>
  <si>
    <t>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</si>
  <si>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</si>
  <si>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</si>
  <si>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</si>
  <si>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1 13 02995 05 0000 000</t>
  </si>
  <si>
    <t>Прочие доходы от компенсации затрат бюджетов муниципальных районов</t>
  </si>
  <si>
    <t>2 02 35304 05 0000 150</t>
  </si>
  <si>
    <t>2 02 45303 05 0000 150</t>
  </si>
  <si>
    <t>1 05 01000 01 0000 110</t>
  </si>
  <si>
    <t>2 02 35469 05 0000 150</t>
  </si>
  <si>
    <t>субсидии бюджетам муниципальных образований Приморского края на реализацию проектов инициативного бюджетирования по направлению "Твой проект"</t>
  </si>
  <si>
    <t>2 02 39999 05 0000 150</t>
  </si>
  <si>
    <t>2 02 04000 00 0000 150</t>
  </si>
  <si>
    <t>2 02 30029 05 0000 150</t>
  </si>
  <si>
    <t>2 02 04014 05 0000 150</t>
  </si>
  <si>
    <t>2 02 10000 00 0000 150</t>
  </si>
  <si>
    <t>Прочие субвенции бюджетам муниципальных районов</t>
  </si>
  <si>
    <t xml:space="preserve">2 02 36900 05 0000 150 </t>
  </si>
  <si>
    <t>Единая субвенция муниципальных районов из бюджетов субъекта Российской Федерации</t>
  </si>
  <si>
    <t>Субвенции бюджетам муниципальных районов на проведение Всероссийской переписи населения 2020 года</t>
  </si>
  <si>
    <t>Средства субвенции освоены не в полном объеме, так как помещения, в которых расположены переписные участки (4 участка) были предоставлены Администрайции района сельскими поселениями в безвозмездное пользование. Сооответственно, расходов по оплате договоров аренды помещений для размещения участков для работы и участков для хранения переписных листов не производилось.</t>
  </si>
  <si>
    <t>Субвенции на обеспечение детей-сирот и детей, оставшихся без попечения родителей, лицам из их числа по договорам найма специализированных жилых помещений</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</si>
  <si>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</si>
  <si>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Доходы поступили от физического лица как восстановительная стоимость земельных насаждений</t>
  </si>
  <si>
    <t>Аукционы по продаже муниципального имущества признаны несостоявшимися из-за отсутствия поданных заявок</t>
  </si>
  <si>
    <t>Сведения о фактических поступлениях доходов за 2022 год по видам доходов в сравнении с первоначально утвержденными решением о бюджете значениями</t>
  </si>
  <si>
    <t>исполнено за 2022 год</t>
  </si>
  <si>
    <t>1 16 01000 01 0000 140</t>
  </si>
  <si>
    <t>Администрацтивные штрафы, установленные Кодексом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</si>
  <si>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</si>
  <si>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t>
  </si>
  <si>
    <t>1 16 10000 00 0000 140</t>
  </si>
  <si>
    <t>Платежи в целях возмещенния причиненного ущерба (убытков)</t>
  </si>
  <si>
    <t>2 02 25299 05 0000 150</t>
  </si>
  <si>
    <t>Субсидии бюджетам муниципальных районов на софинансирование расходных обязательств субъектов Российской Федерации, свзязанных с реализацией федеральной целевой программы "Увековечение памяти прогибших при защите Отечества на 2019 - 2024 годы"</t>
  </si>
  <si>
    <t>капитальный ремонт и ремонт автомобильных дорог общего пользования населенных пунктов за счет дорожного фонда Приморского края</t>
  </si>
  <si>
    <t>обеспечение граждан твердым топливом (дровами)</t>
  </si>
  <si>
    <t>капитальный ремонт зданий муниципальных общеобразовательных учреждений</t>
  </si>
  <si>
    <t>подготовка проектов межевания земельных участков на проведение кадастровых работ</t>
  </si>
  <si>
    <t>приобретение и поставка спортивного инвентаря, спортивного оборудования и иного имущества для развития массового спорта</t>
  </si>
  <si>
    <t xml:space="preserve">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входящим в их состав</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</si>
  <si>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дополнительного образования детей в муниципальныхобразовательных организациях Приморского края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</si>
  <si>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t>
  </si>
  <si>
    <t>обеспечение оздоровления и отдыха детей Приморского края (за исключением организации отдыха детей в каникулярное время)</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</si>
  <si>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</si>
  <si>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государственных полномочий органов опеки и попечительства в отношении несовершеннолетних</t>
  </si>
  <si>
    <t>регистрация и учет граждан, имеющих право на получение жилищных субсидий в связи с переселением из районов Крайнего Севера и приравненных к ним местностей</t>
  </si>
  <si>
    <t>реализация государственного полномочия в сфере транспортного обслуживания по муниципальным маршрутам в границах муниципальных образований</t>
  </si>
  <si>
    <t>обеспечение мер социальной поддержки педагогических работников муниципальных образовательных организаций Приморского края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</si>
  <si>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краевого бюджета</t>
  </si>
  <si>
    <t>обеспечение бесплатным питанием детей, обучающихся в  муниципальных образовательных организациях Приморского края</t>
  </si>
  <si>
    <t>реализация государственных полномочий по организации мероприятий при осуществлении деятельности по обращению с животными без владельцев</t>
  </si>
  <si>
    <t>социальная поддержка детей, оставшихся без попечения родителей, и лиц, принявших на воспитание в семью детей, оставшихся без попечения родителей</t>
  </si>
  <si>
    <t>1 16 07000 00 0000 140</t>
  </si>
  <si>
    <t>Штрафы, пени, неустойки,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</si>
  <si>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1 16 11000 01 0000 140</t>
  </si>
  <si>
    <t>Платежи, уплачиваемые в целях возмещения вреда</t>
  </si>
  <si>
    <t>Прочие дотации бюджетам муниципальных районов</t>
  </si>
  <si>
    <t>2 02 19999 05 0000 150</t>
  </si>
  <si>
    <t>2 02 35260 05 0000 151</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</si>
  <si>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</si>
  <si>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Распределение дополнительной финансовой помощи в соответствии с постановлениями Правительства Приморского края</t>
  </si>
  <si>
    <t>Распределение субсидий из краевого бюджета бюджетам муниципальных образований Приморского края на реализацию проектов инициативного бюджетирования по направлению "Твой проект" произведено постановлением Правительства Приморского края от 24.01.2022 № 29-пп.</t>
  </si>
  <si>
    <t>Объем первоначально предусмотренных к перечислению в бюджет муниципального района, уточненных и использованных субсидий равны.</t>
  </si>
  <si>
    <t>В соответствии с приложением 14 (таблица 22) к Закону Приморского края от 21.12.2021 № 31-КЗ объем средств краевого бюджета для обеспечения граждан твердым топливом в 2022 году утвержден в объеме 120 554,36 рублей. Уточненный план и исполнение равнозначны.</t>
  </si>
  <si>
    <t>Субсидии на подготовку проектов межевания земельных участков и на проведение кадастровых работ были распределены Яковлевскому муниципальному району ошибочно и не могли быть использованы в связи с отсутствием у муниципального района земельных участков, они находятся в собственности сельских поселений.</t>
  </si>
  <si>
    <t xml:space="preserve">Объем средств, предусмотренных муниципальному району из краевого бюджета на выравнивание бюджетной обеспеченности поселений, эквивалентен уточненным и исполненным ассигнованиям. </t>
  </si>
  <si>
    <t>Расходы на обеспечение оздоровления и отдыха детей Приморского края (за исключением организации отдыха детей в каникулярное время) осуществлены в объеме первоначально утвержденного плана.</t>
  </si>
  <si>
    <t xml:space="preserve">Осуществление отдельных государственных полномочий по государственному управлению охраной труда произведено в объеме первоначально утвержденного Законом Приморского края плана </t>
  </si>
  <si>
    <t xml:space="preserve">Регистрация и учет граждан, имеющих право на получение жилищных субсидий в связи с переселением из районов Крайнего Севера и приравненных к ним территорий осуществлена Отделом жизнеобеспечения Администрации района в пределах предусмотренных средств. </t>
  </si>
  <si>
    <t>По результатам мониторинга численности безнадзорных животных, подлежащих отлову на территории Яковлевского муниципального района было выявлено более 120 особей (собак). В связи с этим муниципальноу району дважды увеличивали размер субвенции. Общее количество отловленных особей за 2022 год составило 67 голов.</t>
  </si>
  <si>
    <t>В течение финансового года в Администрацию Яковлевского мунципального района не поступало заявлений от перевозчиков с предложением об установлении регулируемых тарифов</t>
  </si>
  <si>
    <t xml:space="preserve">Объем средств, предусмотренных муниципальному району на реализацию государственных полномочий  органов опеки и попечительства соответствует уточненным и исполненным назначениям. Средства использованы в полном объеме </t>
  </si>
  <si>
    <t>Утвержденные бюджетные ассигнования соответствуют уточненным и исполненным. Средства освоены в полном объеме</t>
  </si>
  <si>
    <t>Планирование осуществлено в соответствии с проектом Закона "О краевом бюджете на 2022 год и плановый период 2023 и 2024 годов". В утвержденом нормативно-правовом документе ассигнования отсутствуют.</t>
  </si>
  <si>
    <t>Увеличение плановых назначений объясняется тем, что в отчетном периоде получателем мер социальной поддержки кроме работников общеобразовательных учреждений (МКУ "ЦО и СО"), стали работники МБУДО "Яковлевская детская школа искусств" (МКУ "Управление культуры").</t>
  </si>
  <si>
    <t>В связи с ростом цен на автомобильный и прямогонный бензин, дизельное топливо, моторные масла для дизельных и (или) карбюраторных (инжекторных) двигателей произошло увеличение объема поступлений. Плнаовые назначения не корректировались в связи с тем, что объем поступлений данного доходного источника соответствует объему бюджетных ассигнований муниципального дорожного фонда, предусмотренного муниципальной программой.</t>
  </si>
  <si>
    <t>Рост фонда оплаты труда работников учреждений, организаций и предприятий, в связи с чем обеспечен рост НДФЛа (контингент) по итогам исполнения бюджета за 2022 год</t>
  </si>
  <si>
    <t>Осуществлен возврат переплаты по заявлению налогоплательщика в связи с отменой единого налога на вмененный доход для отдельных видов деятельности</t>
  </si>
  <si>
    <t>При планировании доходных источников бюджета главным администратором доходов (МИФНС №10 по Приморскому краю) не были предоставлены данные о количестве предпринимателей, выбравших патентную систему налогообложения. Финансовым управлением были запланированы доходы в пределах исполненных назначений за 2021 год</t>
  </si>
  <si>
    <t xml:space="preserve">Первоначальное планирование осуществлено в пределах фактического поступления за 2021 год. В связи с увеличением количества дел, рассматриваемых в судах общей юрисдикции и мировыми судьями поступления отчетного периода по плану были откорректированы. </t>
  </si>
  <si>
    <t>Погашение задолженности по результатам претензионной работы, заключение новых договоров</t>
  </si>
  <si>
    <t>Прогноз поступлений, учтенный при утверждении ассигнований на 2022 год был предоставлен главным администратором доходов - Росприроднадзором. За отчетный период увеличилась плата за негативное воздействие на окружающую природную среду от основного плательщика - ООО "Лидер" по объекту "Полигон твердых бытовых отходов"</t>
  </si>
  <si>
    <t>Объем средств первоначально утвержденного плана соответствует уточненным и исполненным поступлениям</t>
  </si>
  <si>
    <t>Доходы поступили от Муниципального казенного учреждения "Межпоселенческая библиотека" за выдачу платной литературы.</t>
  </si>
  <si>
    <t xml:space="preserve"> Планирование доходного источника произведено с учетом фактического поступления за 2021 год. Фактическое количество заявок на продажу земельных участков превысило запланированное</t>
  </si>
  <si>
    <t>Объем доходов, предусмотренных решением Думы Яковлевского муниципального района  от 28.12.2021 № 502-НПА "О бюджете Яковлевского муниципального района на 2022 год и плановый период 2023 и 2024 годов" соответствовал Программе приватизации имущества Яковлевского муниципального района. В течение года аукционы по продаже муниципального имущества признаны несостоявшимися из-за отсутствия поданных заявок</t>
  </si>
  <si>
    <t>Первоначальные годовые назначения откорректированы в сторону уменьшения, в соответствии с фактическим поступлением штрафов</t>
  </si>
  <si>
    <t>Невыясненные поступления поступили 30 декабря 2022 года. Работа по уточнению платежей была проведена в январе 2023 года</t>
  </si>
  <si>
    <t xml:space="preserve">Субсидии использованы в объеме фактической потребности. В течение отчетного года одна семья добровольно вышла из состава получателей субсидии, так как приобрела жилье самостоятельно </t>
  </si>
  <si>
    <t>По результатам проведенных конкурсных процедур сложилась экономия. Объем средств субсидии из краевого бюджета был откорректирован. Средства освоеныв пределах уточненного плана.</t>
  </si>
  <si>
    <t xml:space="preserve"> Уменьшение объемов бюджетных ассигнований произведено в соответствии с распоряжением Правительства Приморского края от 27.09.2022 № 561-рп "О внесении изменений с сводную бюджетную роспись краевого бюджета". Причин для изменеия планового объема субвенции несколько. В отчетном периоде на 69 человек уменьшилось число получателей услуг (учащихся) и  отсутствие в общеобразовательных учреждениях района узких специалистов (дефектологов, логопедов, психологов)</t>
  </si>
  <si>
    <t>В связи с изменением стоимости питания учащихся с 01 апреля 2022 года с 70 рублей до 85 рублей на 200 000 рублей был увеличен плановый размер субвенции. Уточнение произведено в соответствии с Законом Приморского края от 12.10.2022 № 214-КЗ "О внесении изменений в Закон Приморского края "О краевом бюджете на 2022 год и плановый период 2023 и 2024 годов"</t>
  </si>
  <si>
    <t>В связи с уменьшением объема субсидий в течение отчетного периода</t>
  </si>
  <si>
    <t>Изменение объема безвозмездных поступлений в соответствии с Законами Приморского края, постановлениями Правительства Приморского края</t>
  </si>
  <si>
    <t>Изменение объема субсидий в соответствии с Законами Приморского края, постановлениями Правительства Приморского края</t>
  </si>
  <si>
    <t>Наибольшую долю поступлений администрирует Департамент по координации правоохранительной деятельности, исполнения административного законодательства и обеспечения деятельности мировых судей Приморского края, в соответствии с прогнозами которого осуществлено планирование. Штрафы поступили в размере, который был наложен за совершение административных правонарушений, установленных кодексом Российской федерации об административных правонарушениях</t>
  </si>
  <si>
    <t xml:space="preserve">Администратором доходов является Администрация Яковлевского муниципального района. Плательщиком является Мовсисян Гегам Хачатурович (возмещение расходов за несоответствие произведенных работ по капитальному ремонту МБДОУ "ЦРР" с. Яковлевки). Платежи осуществляет Отдел судебных приставов по г. Фокино Управления федеральной службы судебных приставов России по Приморскому краю. ИД 2-7/20 от 28.01.2021. </t>
  </si>
  <si>
    <t>Администратором доходов является Администрация Яковлевского муниципального района. Штраф уплатил Вяткин Дмитрий Владимирович (МО по ОИП Управления федеральной службы судебных приставов России по Приморскому краю). ИД ФС № 007776912 от 27.12.2018</t>
  </si>
  <si>
    <t>Доходный источник администрирует Управление Министерства внутренних дел Российской Федерации по Приморскому краю, на основании прогнозов поступлений которого и было осуществлено планирование. Исполнение составило 50 процентов от первоначального плана.</t>
  </si>
  <si>
    <t>В отчетном периоде уменьшены плановые назначения в связи с изменением числа получателей. Первоначальный объем средств субвенции предусматривал приобретение 11 жилых помещений, но в связи с отсутствием предложний со стороные риелтерских фирм и граждан, колтчество детей-сирот и детей, оставшихся без попечения родителей, подлежащих обеспечению жилыми помещениями составило - 9. Освоение средств произведено в пределах потребности в них</t>
  </si>
  <si>
    <t>В связи с уменьшением размера субвенции на обеспечение жильем детей-сирот и детей, оставшихся без попечения родителей жилыми помещениями за счет средств федерального бюджета, пропорционально уменьшена доля краевых субвенций. Средства субвенции использованы в пределах фактической потребности в них.</t>
  </si>
  <si>
    <t>Расходы по компенсации части родительской платы рассчитываются Министерсвом образования Приморского края согласно данных АИС ("Сетевой город "Образование"). Законом Приморского края от 12.10.2022 № 214-КЗ "О внесении изменений в Закон Приморского края "О краевом бюджете на 2022 год и плановый период 2023 и 2024 годов" уменьшен плановый объем субвенции на 2 069 526 рублей. Уточненный план исполнен на 100 процентов.</t>
  </si>
  <si>
    <t>В связи с увеличением в течение отчетного финансового года бюджетных ассигнований на реализацию данного полномочия. Законом Приморского края от 01.12.2022 "О внесении изменений в Закон Приморского края "О краевом бюджете на 2022 год и плановый период 2023 и 2024 годов" были увеличены лимиты бюджетных обязательств на 4 248 рублей.</t>
  </si>
  <si>
    <t>Объем плановых ассигнований на единую субвенцию бюджетам муниципальных районов соответствует уточненным и исполненным ассигнованиям.</t>
  </si>
  <si>
    <t>В отчетном периоде уменьшены плановые назначения в связи с изменением числа получателей. Корректировка произведена в соответствии с Законом Приморского края от 26.12.2022 № 279-КЗ "О внесении изменений в Закон Приморского края "О краевом бюджете на 2022 год и плановый период 2023 и 2024 годов". Освоение средств произведено в пределах потребности в них, задолженности перед получателями нет.</t>
  </si>
  <si>
    <t>Средства межбюджетных трансфертов от сельских поселений исполнены в полном объеме. Из бюджета Яблоновского сельского поселения поступило 10 700 рублей; из бюджета Покровского сельского поселения - 8 600 рублей; из бюджета Варфоломеевского сельского поселения - 23 600 рублей; из бюджета Новосысоевского сельского поселения - 37 600 рублей; из бюджета Яковлевского сельского поселения - 26 800 рублей.</t>
  </si>
  <si>
    <t>В связи с изменениями, внесенными в Закон Приморского края "О краевом бюджете на 2022 год и плановый период 2023 и 2024 годов"</t>
  </si>
  <si>
    <t>В связи с корректировкой плановых назначений в соответствии с Законами Приморского края "О внесении изменений в Закон Приморского края "О краевом бюджете на 2022 год и плановый период 2023 и 2024 годов"</t>
  </si>
  <si>
    <t>Объем запланированных, уточненных и исполненных субсидий, необходимых для реализации федеральной целевой программы "Увековечение памяти прогибших при защите Отечества на 2019 - 2024 годы", равны.</t>
  </si>
  <si>
    <t>По результатам работы у большинства индивидуальных предпринимателей, являющихся плательщиками единого сельскохозяйственного налога, увеличились доходы от производства и выручка от продажи</t>
  </si>
  <si>
    <t>В связи с отменой ЕНВД большинство предпринимателей предпочли данный вид налогообложения. Прогноз поступлений был предоставлен главным администратором доходов - МИФНС № 10 по Приморскому краю.</t>
  </si>
  <si>
    <t>Увеличение поступлений арендных платежей в связи с погашением задолженности за предшествующие периоды по результатам претензионной работы, а также в связи с заключением 10 новых договоров аренды на аренду имущества  и 14 договоров - на земельные участки</t>
  </si>
  <si>
    <t>Первоначальный план по предложению главного администратора доходов - Администрации Яковлевского муниципального района был утвержден с учетом исполнения за 2021 год (353 818,87 рублей) и ростом на 6 процентов. При этом с 01.01.2022 года произведено увеличение тарифа в среднем на 80%. В муниципальную собственность передано 32 квартиры из краевой собственности для обеспечения жельем детей-сирот и детей, оставшихся без попечения родителей.</t>
  </si>
  <si>
    <t>Волков Олег Владимирович оплатил по акту 1/22 от 10.11.22 за восстановительную стоимость деревьев. Первоначальным планом неналоговых доходов данный источник не предусмтаривался.</t>
  </si>
  <si>
    <t>В течение финансового года в соответствии с постановлениями Правительства Приморского края: от 06.05.2022 № 291-пп на 6 672 000 рублей; от 15.09.2022 № 625-пп на 1 771 700 рублей; от 09.12.2022 №834-пп на 3 720 600 рублей муниципальному району была распределена дополнительная финансовая помощи в виде дотации на обеспечение мер по сбалансированности бюджета</t>
  </si>
  <si>
    <t>Постановлением Правительства Приморского края от 12.12.2022 № 857-пп Яковлевскому муниципальному району распредены иные дотации на поощрение муниципальных образований Приморского края за рост налоговых доходов и достижение наилучших показателей по отдельным направлениям деятельности</t>
  </si>
  <si>
    <t>Сумма уменьшилась по результатам конкурсных процедур, Изменения были откорректированы дополнительным соглашением между Администрацией Яковлевского муниципального района и Министерством образования Приморского края.</t>
  </si>
  <si>
    <t xml:space="preserve">Увеличение лимитов бюджетных обязательств на 1 637 560 рублей произведено в соответствии с Законом Приморского края от 28.07.2022 № 150-КЗ "О внесении изменений в Закон Приморского края "О краевом бюджете на 2022 год и плановый период 2023 и 2024 годов". В связи с индексацией заработной платы с 01.10.2022 года на 4% и повышением МРОТ на 6,3%. Средства использованы в полном объеме </t>
  </si>
  <si>
    <t>Планирование объема субвенции осуществлено исходя из числа получателей за 2021 год: 71 семья и 141 ребенок. В отчетном периоде произошло уменьшение  численности лиц, принявших на воспитание в семью детей, оставшихся без попечения родителей. По итогам года получателями мер социальной поддержки являются 63 семьи и 119 детей.  Освоение средств произведено в пределах потребности в них. В соответствии с распоряжением Правительства Приморского края от 27.09.2022 № 561-рп "О внесении изменений в сводную бюджетную роспись" плановык ассигнования были уменьшены на 4 623 273,03 рублей</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</si>
</sst>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00_);_(* \(#,##0.000\);_(* &quot;-&quot;??_);_(@_)"/>
    <numFmt numFmtId="181" formatCode="_(* #,##0.0000_);_(* \(#,##0.0000\);_(* &quot;-&quot;??_);_(@_)"/>
    <numFmt numFmtId="182" formatCode="_(* #,##0.00000_);_(* \(#,##0.00000\);_(* &quot;-&quot;??_);_(@_)"/>
    <numFmt numFmtId="183" formatCode="&quot;Да&quot;;&quot;Да&quot;;&quot;Нет&quot;"/>
    <numFmt numFmtId="184" formatCode="&quot;Истина&quot;;&quot;Истина&quot;;&quot;Ложь&quot;"/>
    <numFmt numFmtId="185" formatCode="&quot;Вкл&quot;;&quot;Вкл&quot;;&quot;Выкл&quot;"/>
    <numFmt numFmtId="186" formatCode="_(* #,##0.000000_);_(* \(#,##0.000000\);_(* &quot;-&quot;??_);_(@_)"/>
    <numFmt numFmtId="187" formatCode="[$€-2]\ ###,000_);[Red]\([$€-2]\ ###,000\)"/>
    <numFmt numFmtId="188" formatCode="[$-FC19]d\ mmmm\ yyyy\ &quot;г.&quot;"/>
    <numFmt numFmtId="189" formatCode="0.000"/>
    <numFmt numFmtId="190" formatCode="0.0000"/>
    <numFmt numFmtId="191" formatCode="0.00000"/>
    <numFmt numFmtId="192" formatCode="#,##0.00000"/>
  </numFmts>
  <fonts count="43">
    <font>
      <sz val="10"/>
      <name val="Arial"/>
      <family val="0"/>
    </font>
    <font>
      <sz val="8"/>
      <name val="Times New Roman"/>
      <family val="1"/>
    </font>
    <font>
      <b/>
      <sz val="11"/>
      <name val="Times New Roman"/>
      <family val="1"/>
    </font>
    <font>
      <sz val="11"/>
      <name val="Times New Roman"/>
      <family val="1"/>
    </font>
    <font>
      <sz val="10"/>
      <name val="Times New Roman"/>
      <family val="1"/>
    </font>
    <font>
      <b/>
      <sz val="10"/>
      <name val="Times New Roman"/>
      <family val="1"/>
    </font>
    <font>
      <sz val="9"/>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rgb="FFFFFF0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2" borderId="0" applyNumberFormat="0" applyBorder="0" applyAlignment="0" applyProtection="0"/>
  </cellStyleXfs>
  <cellXfs count="106">
    <xf numFmtId="0" fontId="0" fillId="0" borderId="0" xfId="0" applyAlignment="1">
      <alignment/>
    </xf>
    <xf numFmtId="0" fontId="0" fillId="33" borderId="0" xfId="0" applyFill="1" applyAlignment="1">
      <alignment/>
    </xf>
    <xf numFmtId="4" fontId="4" fillId="0" borderId="10" xfId="0" applyNumberFormat="1" applyFont="1" applyFill="1" applyBorder="1" applyAlignment="1">
      <alignment horizontal="center" vertical="center" wrapText="1"/>
    </xf>
    <xf numFmtId="0" fontId="0" fillId="0" borderId="0" xfId="0" applyFill="1" applyAlignment="1">
      <alignment/>
    </xf>
    <xf numFmtId="0" fontId="0" fillId="34" borderId="0" xfId="0" applyFill="1" applyAlignment="1">
      <alignment/>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79" fontId="4" fillId="0" borderId="11" xfId="58" applyFont="1" applyFill="1" applyBorder="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xf>
    <xf numFmtId="0" fontId="4" fillId="0" borderId="13" xfId="0"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alignment horizontal="center" vertical="center"/>
    </xf>
    <xf numFmtId="179" fontId="5" fillId="0" borderId="10" xfId="58" applyFont="1" applyFill="1" applyBorder="1" applyAlignment="1">
      <alignment horizontal="center" vertical="center"/>
    </xf>
    <xf numFmtId="4" fontId="4" fillId="0" borderId="10" xfId="0" applyNumberFormat="1" applyFont="1" applyFill="1" applyBorder="1" applyAlignment="1">
      <alignment horizontal="center" vertical="center"/>
    </xf>
    <xf numFmtId="179" fontId="4" fillId="0" borderId="10" xfId="58" applyFont="1" applyFill="1" applyBorder="1" applyAlignment="1">
      <alignment horizontal="center" vertical="center"/>
    </xf>
    <xf numFmtId="179" fontId="4" fillId="0" borderId="11" xfId="58" applyNumberFormat="1" applyFont="1" applyFill="1" applyBorder="1" applyAlignment="1">
      <alignment horizontal="center" vertical="center"/>
    </xf>
    <xf numFmtId="179" fontId="4" fillId="0" borderId="0" xfId="58" applyFont="1" applyFill="1" applyAlignment="1">
      <alignment horizontal="center" vertical="center"/>
    </xf>
    <xf numFmtId="182" fontId="4" fillId="0" borderId="0" xfId="58" applyNumberFormat="1" applyFont="1" applyFill="1" applyAlignment="1">
      <alignment horizontal="center" vertical="center"/>
    </xf>
    <xf numFmtId="182" fontId="4" fillId="0" borderId="10" xfId="58" applyNumberFormat="1" applyFont="1" applyFill="1" applyBorder="1" applyAlignment="1">
      <alignment horizontal="center" vertical="center"/>
    </xf>
    <xf numFmtId="179" fontId="5" fillId="0" borderId="0" xfId="58"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center" vertical="center"/>
    </xf>
    <xf numFmtId="179" fontId="0" fillId="0" borderId="0" xfId="58" applyFont="1" applyFill="1" applyAlignment="1">
      <alignment/>
    </xf>
    <xf numFmtId="0" fontId="4" fillId="0" borderId="0" xfId="0" applyFont="1" applyFill="1" applyAlignment="1">
      <alignment horizontal="center"/>
    </xf>
    <xf numFmtId="0" fontId="0" fillId="0" borderId="0" xfId="0" applyFont="1" applyFill="1" applyAlignment="1">
      <alignment horizontal="center"/>
    </xf>
    <xf numFmtId="0" fontId="2" fillId="0" borderId="0" xfId="0" applyFont="1" applyFill="1" applyAlignment="1">
      <alignment horizontal="center" wrapText="1"/>
    </xf>
    <xf numFmtId="179" fontId="5" fillId="0" borderId="11" xfId="58" applyFont="1" applyFill="1" applyBorder="1" applyAlignment="1">
      <alignment horizontal="center" vertical="center"/>
    </xf>
    <xf numFmtId="4" fontId="5" fillId="0" borderId="10" xfId="0" applyNumberFormat="1" applyFont="1" applyFill="1" applyBorder="1" applyAlignment="1">
      <alignment horizontal="center" vertical="center"/>
    </xf>
    <xf numFmtId="0" fontId="0" fillId="0" borderId="0" xfId="0" applyFont="1" applyFill="1" applyAlignment="1">
      <alignment vertical="center"/>
    </xf>
    <xf numFmtId="179" fontId="4" fillId="0" borderId="13" xfId="58" applyFont="1" applyFill="1" applyBorder="1" applyAlignment="1">
      <alignment horizontal="center" vertical="center" wrapText="1"/>
    </xf>
    <xf numFmtId="179" fontId="4" fillId="35" borderId="10" xfId="58" applyFont="1" applyFill="1" applyBorder="1" applyAlignment="1">
      <alignment horizontal="center" vertical="center"/>
    </xf>
    <xf numFmtId="4" fontId="4" fillId="35" borderId="10"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79" fontId="4" fillId="0" borderId="11" xfId="58" applyFont="1" applyFill="1" applyBorder="1" applyAlignment="1">
      <alignment horizontal="center" vertical="center"/>
    </xf>
    <xf numFmtId="179" fontId="4" fillId="0" borderId="12" xfId="58"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180" fontId="4" fillId="0" borderId="11" xfId="58" applyNumberFormat="1" applyFont="1" applyFill="1" applyBorder="1" applyAlignment="1">
      <alignment horizontal="center" vertical="center"/>
    </xf>
    <xf numFmtId="180" fontId="4" fillId="0" borderId="12" xfId="58" applyNumberFormat="1" applyFont="1" applyFill="1" applyBorder="1" applyAlignment="1">
      <alignment horizontal="center" vertical="center"/>
    </xf>
    <xf numFmtId="179" fontId="4" fillId="0" borderId="11" xfId="58" applyNumberFormat="1" applyFont="1" applyFill="1" applyBorder="1" applyAlignment="1">
      <alignment horizontal="center" vertical="center"/>
    </xf>
    <xf numFmtId="179" fontId="4" fillId="0" borderId="12" xfId="58" applyNumberFormat="1" applyFont="1" applyFill="1" applyBorder="1" applyAlignment="1">
      <alignment horizontal="center" vertical="center"/>
    </xf>
    <xf numFmtId="179" fontId="5" fillId="0" borderId="11" xfId="58" applyFont="1" applyFill="1" applyBorder="1" applyAlignment="1">
      <alignment horizontal="center" vertical="center"/>
    </xf>
    <xf numFmtId="179" fontId="5" fillId="0" borderId="12" xfId="58" applyFont="1" applyFill="1" applyBorder="1" applyAlignment="1">
      <alignment horizontal="center" vertical="center"/>
    </xf>
    <xf numFmtId="179" fontId="4" fillId="0" borderId="11" xfId="58" applyFont="1" applyFill="1" applyBorder="1" applyAlignment="1">
      <alignment horizontal="center" vertical="center" wrapText="1"/>
    </xf>
    <xf numFmtId="179" fontId="4" fillId="0" borderId="12" xfId="58" applyFont="1" applyFill="1" applyBorder="1" applyAlignment="1">
      <alignment horizontal="center" vertical="center" wrapText="1"/>
    </xf>
    <xf numFmtId="0" fontId="0" fillId="0" borderId="12"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36" borderId="11" xfId="0" applyFont="1" applyFill="1" applyBorder="1" applyAlignment="1">
      <alignment horizontal="center"/>
    </xf>
    <xf numFmtId="0" fontId="4" fillId="36" borderId="12" xfId="0" applyFont="1" applyFill="1" applyBorder="1" applyAlignment="1">
      <alignment horizontal="center"/>
    </xf>
    <xf numFmtId="0" fontId="1" fillId="0" borderId="0" xfId="0" applyFont="1" applyFill="1" applyAlignment="1">
      <alignment horizontal="right"/>
    </xf>
    <xf numFmtId="182" fontId="4" fillId="0" borderId="11" xfId="58" applyNumberFormat="1" applyFont="1" applyFill="1" applyBorder="1" applyAlignment="1">
      <alignment horizontal="center" vertical="center"/>
    </xf>
    <xf numFmtId="182" fontId="4" fillId="0" borderId="12" xfId="58"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2" fontId="4" fillId="0" borderId="11" xfId="0" applyNumberFormat="1" applyFont="1" applyFill="1" applyBorder="1" applyAlignment="1">
      <alignment horizontal="center" vertical="center"/>
    </xf>
    <xf numFmtId="2" fontId="0" fillId="0" borderId="12" xfId="0" applyNumberFormat="1"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1" fillId="0" borderId="13" xfId="0"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2" fontId="5" fillId="0" borderId="13"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179" fontId="0" fillId="0" borderId="12" xfId="58" applyFont="1" applyFill="1" applyBorder="1" applyAlignment="1">
      <alignment horizontal="center" vertical="center"/>
    </xf>
    <xf numFmtId="4" fontId="5" fillId="0" borderId="11"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0" fontId="25" fillId="0" borderId="0" xfId="0" applyFont="1" applyFill="1" applyAlignment="1">
      <alignment horizontal="center" vertical="center" wrapText="1"/>
    </xf>
    <xf numFmtId="179" fontId="5" fillId="0" borderId="13" xfId="58" applyFont="1" applyFill="1" applyBorder="1" applyAlignment="1">
      <alignment horizontal="center" vertical="center"/>
    </xf>
    <xf numFmtId="4" fontId="5" fillId="0" borderId="11" xfId="58" applyNumberFormat="1" applyFont="1" applyFill="1" applyBorder="1" applyAlignment="1">
      <alignment horizontal="center" vertical="center"/>
    </xf>
    <xf numFmtId="4" fontId="5" fillId="0" borderId="12" xfId="58" applyNumberFormat="1" applyFont="1" applyFill="1" applyBorder="1" applyAlignment="1">
      <alignment horizontal="center" vertical="center"/>
    </xf>
    <xf numFmtId="179" fontId="4" fillId="0" borderId="13" xfId="58" applyFont="1" applyFill="1" applyBorder="1" applyAlignment="1">
      <alignment horizontal="center" vertical="center"/>
    </xf>
    <xf numFmtId="4" fontId="4" fillId="0" borderId="10" xfId="58" applyNumberFormat="1" applyFont="1" applyFill="1" applyBorder="1" applyAlignment="1">
      <alignment horizontal="center" vertical="center"/>
    </xf>
    <xf numFmtId="4" fontId="4" fillId="0" borderId="13" xfId="0" applyNumberFormat="1" applyFont="1" applyFill="1" applyBorder="1" applyAlignment="1">
      <alignment horizontal="center" vertical="center" wrapText="1"/>
    </xf>
    <xf numFmtId="179" fontId="4" fillId="0" borderId="10" xfId="58" applyFont="1" applyFill="1" applyBorder="1" applyAlignment="1">
      <alignment horizontal="center" vertical="center" wrapText="1"/>
    </xf>
    <xf numFmtId="179" fontId="5" fillId="0" borderId="13" xfId="58" applyFont="1" applyFill="1" applyBorder="1" applyAlignment="1">
      <alignment horizontal="center" vertical="center" wrapText="1"/>
    </xf>
    <xf numFmtId="179" fontId="5" fillId="0" borderId="10" xfId="58" applyFont="1" applyFill="1" applyBorder="1" applyAlignment="1">
      <alignment horizontal="center" vertical="center" wrapText="1"/>
    </xf>
    <xf numFmtId="179" fontId="4" fillId="0" borderId="10" xfId="58" applyFont="1" applyFill="1" applyBorder="1" applyAlignment="1">
      <alignment vertical="center"/>
    </xf>
    <xf numFmtId="192" fontId="4" fillId="0" borderId="10" xfId="58"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E100"/>
  <sheetViews>
    <sheetView tabSelected="1" view="pageBreakPreview" zoomScale="150" zoomScaleNormal="110" zoomScaleSheetLayoutView="150" workbookViewId="0" topLeftCell="D37">
      <selection activeCell="M39" sqref="M39"/>
    </sheetView>
  </sheetViews>
  <sheetFormatPr defaultColWidth="9.140625" defaultRowHeight="12.75"/>
  <cols>
    <col min="1" max="1" width="9.140625" style="26" customWidth="1"/>
    <col min="2" max="2" width="11.140625" style="26" customWidth="1"/>
    <col min="3" max="6" width="9.140625" style="29" customWidth="1"/>
    <col min="7" max="7" width="9.7109375" style="29" customWidth="1"/>
    <col min="8" max="8" width="15.28125" style="25" customWidth="1"/>
    <col min="9" max="9" width="5.421875" style="25" customWidth="1"/>
    <col min="10" max="10" width="12.28125" style="25" customWidth="1"/>
    <col min="11" max="11" width="15.421875" style="25" customWidth="1"/>
    <col min="12" max="12" width="9.00390625" style="25" customWidth="1"/>
    <col min="13" max="13" width="11.140625" style="25" customWidth="1"/>
    <col min="14" max="14" width="78.7109375" style="25" customWidth="1"/>
    <col min="15" max="31" width="9.140625" style="25" customWidth="1"/>
  </cols>
  <sheetData>
    <row r="1" spans="1:12" ht="12.75">
      <c r="A1" s="8"/>
      <c r="B1" s="8"/>
      <c r="C1" s="28"/>
      <c r="D1" s="28"/>
      <c r="E1" s="28"/>
      <c r="F1" s="28"/>
      <c r="G1" s="61"/>
      <c r="H1" s="61"/>
      <c r="I1" s="61"/>
      <c r="J1" s="61"/>
      <c r="K1" s="61"/>
      <c r="L1" s="61"/>
    </row>
    <row r="2" spans="1:10" ht="12.75">
      <c r="A2" s="8"/>
      <c r="B2" s="8"/>
      <c r="C2" s="28"/>
      <c r="D2" s="28"/>
      <c r="E2" s="28"/>
      <c r="F2" s="28"/>
      <c r="G2" s="61"/>
      <c r="H2" s="61"/>
      <c r="I2" s="61"/>
      <c r="J2" s="61"/>
    </row>
    <row r="3" spans="1:14" ht="12.75" customHeight="1">
      <c r="A3" s="94" t="s">
        <v>132</v>
      </c>
      <c r="B3" s="94"/>
      <c r="C3" s="94"/>
      <c r="D3" s="94"/>
      <c r="E3" s="94"/>
      <c r="F3" s="94"/>
      <c r="G3" s="94"/>
      <c r="H3" s="94"/>
      <c r="I3" s="94"/>
      <c r="J3" s="94"/>
      <c r="K3" s="94"/>
      <c r="L3" s="94"/>
      <c r="M3" s="94"/>
      <c r="N3" s="94"/>
    </row>
    <row r="4" spans="1:14" ht="18" customHeight="1">
      <c r="A4" s="94"/>
      <c r="B4" s="94"/>
      <c r="C4" s="94"/>
      <c r="D4" s="94"/>
      <c r="E4" s="94"/>
      <c r="F4" s="94"/>
      <c r="G4" s="94"/>
      <c r="H4" s="94"/>
      <c r="I4" s="94"/>
      <c r="J4" s="94"/>
      <c r="K4" s="94"/>
      <c r="L4" s="94"/>
      <c r="M4" s="94"/>
      <c r="N4" s="94"/>
    </row>
    <row r="5" spans="1:12" ht="13.5" customHeight="1">
      <c r="A5" s="9"/>
      <c r="B5" s="9"/>
      <c r="C5" s="30"/>
      <c r="D5" s="30"/>
      <c r="E5" s="30"/>
      <c r="F5" s="30"/>
      <c r="G5" s="30"/>
      <c r="H5" s="9"/>
      <c r="I5" s="72"/>
      <c r="J5" s="72"/>
      <c r="K5" s="72" t="s">
        <v>95</v>
      </c>
      <c r="L5" s="72"/>
    </row>
    <row r="6" spans="1:14" ht="138.75" customHeight="1">
      <c r="A6" s="64" t="s">
        <v>15</v>
      </c>
      <c r="B6" s="65"/>
      <c r="C6" s="70" t="s">
        <v>16</v>
      </c>
      <c r="D6" s="73"/>
      <c r="E6" s="73"/>
      <c r="F6" s="73"/>
      <c r="G6" s="71"/>
      <c r="H6" s="10" t="s">
        <v>102</v>
      </c>
      <c r="I6" s="44" t="s">
        <v>103</v>
      </c>
      <c r="J6" s="46"/>
      <c r="K6" s="12" t="s">
        <v>133</v>
      </c>
      <c r="L6" s="11" t="s">
        <v>104</v>
      </c>
      <c r="M6" s="12" t="s">
        <v>105</v>
      </c>
      <c r="N6" s="12" t="s">
        <v>106</v>
      </c>
    </row>
    <row r="7" spans="1:14" ht="12.75">
      <c r="A7" s="40">
        <v>1</v>
      </c>
      <c r="B7" s="41"/>
      <c r="C7" s="70">
        <v>2</v>
      </c>
      <c r="D7" s="73"/>
      <c r="E7" s="73"/>
      <c r="F7" s="73"/>
      <c r="G7" s="71"/>
      <c r="H7" s="14">
        <v>3</v>
      </c>
      <c r="I7" s="70">
        <v>4</v>
      </c>
      <c r="J7" s="71"/>
      <c r="K7" s="15">
        <v>5</v>
      </c>
      <c r="L7" s="13">
        <v>6</v>
      </c>
      <c r="M7" s="16">
        <v>7</v>
      </c>
      <c r="N7" s="16">
        <v>8</v>
      </c>
    </row>
    <row r="8" spans="1:31" s="1" customFormat="1" ht="14.25">
      <c r="A8" s="77" t="s">
        <v>57</v>
      </c>
      <c r="B8" s="78"/>
      <c r="C8" s="79" t="s">
        <v>9</v>
      </c>
      <c r="D8" s="80"/>
      <c r="E8" s="80"/>
      <c r="F8" s="80"/>
      <c r="G8" s="81"/>
      <c r="H8" s="95">
        <f>SUM(H9+H11+H13+H19+H21+H27+H29+H32+H36)</f>
        <v>313745000</v>
      </c>
      <c r="I8" s="96">
        <f>SUM(I9+I11+I13+I19+I21+I27+I29+I32+I36)</f>
        <v>303602716</v>
      </c>
      <c r="J8" s="97"/>
      <c r="K8" s="95">
        <f>SUM(K9+K11+K13+K19+K21+K27+K29+K32+K36+K42)</f>
        <v>325363091.15</v>
      </c>
      <c r="L8" s="31">
        <f aca="true" t="shared" si="0" ref="L8:L15">SUM(K8/I8*100)</f>
        <v>107.16738487609577</v>
      </c>
      <c r="M8" s="32">
        <f aca="true" t="shared" si="1" ref="M8:M13">SUM(K8/H8*100)</f>
        <v>103.70303627149435</v>
      </c>
      <c r="N8" s="2"/>
      <c r="O8" s="25"/>
      <c r="P8" s="25"/>
      <c r="Q8" s="25"/>
      <c r="R8" s="25"/>
      <c r="S8" s="25"/>
      <c r="T8" s="25"/>
      <c r="U8" s="25"/>
      <c r="V8" s="25"/>
      <c r="W8" s="25"/>
      <c r="X8" s="25"/>
      <c r="Y8" s="25"/>
      <c r="Z8" s="25"/>
      <c r="AA8" s="25"/>
      <c r="AB8" s="25"/>
      <c r="AC8" s="25"/>
      <c r="AD8" s="25"/>
      <c r="AE8" s="25"/>
    </row>
    <row r="9" spans="1:31" s="1" customFormat="1" ht="25.5">
      <c r="A9" s="40" t="s">
        <v>17</v>
      </c>
      <c r="B9" s="41"/>
      <c r="C9" s="74" t="s">
        <v>18</v>
      </c>
      <c r="D9" s="75"/>
      <c r="E9" s="75"/>
      <c r="F9" s="75"/>
      <c r="G9" s="76"/>
      <c r="H9" s="98">
        <f>SUM(H10)</f>
        <v>283000000</v>
      </c>
      <c r="I9" s="42">
        <f>SUM(I10)</f>
        <v>268053000</v>
      </c>
      <c r="J9" s="43"/>
      <c r="K9" s="19">
        <f>SUM(K10)</f>
        <v>286756381.14</v>
      </c>
      <c r="L9" s="7">
        <f t="shared" si="0"/>
        <v>106.97749368221956</v>
      </c>
      <c r="M9" s="18">
        <f t="shared" si="1"/>
        <v>101.3273431590106</v>
      </c>
      <c r="N9" s="2" t="s">
        <v>184</v>
      </c>
      <c r="O9" s="25"/>
      <c r="P9" s="25"/>
      <c r="Q9" s="25"/>
      <c r="R9" s="25"/>
      <c r="S9" s="25"/>
      <c r="T9" s="25"/>
      <c r="U9" s="25"/>
      <c r="V9" s="25"/>
      <c r="W9" s="25"/>
      <c r="X9" s="25"/>
      <c r="Y9" s="25"/>
      <c r="Z9" s="25"/>
      <c r="AA9" s="25"/>
      <c r="AB9" s="25"/>
      <c r="AC9" s="25"/>
      <c r="AD9" s="25"/>
      <c r="AE9" s="25"/>
    </row>
    <row r="10" spans="1:31" s="1" customFormat="1" ht="28.5" customHeight="1">
      <c r="A10" s="40" t="s">
        <v>19</v>
      </c>
      <c r="B10" s="41"/>
      <c r="C10" s="44" t="s">
        <v>20</v>
      </c>
      <c r="D10" s="45"/>
      <c r="E10" s="45"/>
      <c r="F10" s="45"/>
      <c r="G10" s="46"/>
      <c r="H10" s="34">
        <v>283000000</v>
      </c>
      <c r="I10" s="42">
        <v>268053000</v>
      </c>
      <c r="J10" s="43"/>
      <c r="K10" s="19">
        <v>286756381.14</v>
      </c>
      <c r="L10" s="7">
        <f t="shared" si="0"/>
        <v>106.97749368221956</v>
      </c>
      <c r="M10" s="18">
        <f t="shared" si="1"/>
        <v>101.3273431590106</v>
      </c>
      <c r="N10" s="2" t="s">
        <v>184</v>
      </c>
      <c r="O10" s="33"/>
      <c r="P10" s="33"/>
      <c r="Q10" s="25"/>
      <c r="R10" s="25"/>
      <c r="S10" s="25"/>
      <c r="T10" s="25"/>
      <c r="U10" s="25"/>
      <c r="V10" s="25"/>
      <c r="W10" s="25"/>
      <c r="X10" s="25"/>
      <c r="Y10" s="25"/>
      <c r="Z10" s="25"/>
      <c r="AA10" s="25"/>
      <c r="AB10" s="25"/>
      <c r="AC10" s="25"/>
      <c r="AD10" s="25"/>
      <c r="AE10" s="25"/>
    </row>
    <row r="11" spans="1:31" s="1" customFormat="1" ht="86.25" customHeight="1">
      <c r="A11" s="40" t="s">
        <v>58</v>
      </c>
      <c r="B11" s="41"/>
      <c r="C11" s="56" t="s">
        <v>59</v>
      </c>
      <c r="D11" s="57"/>
      <c r="E11" s="57"/>
      <c r="F11" s="57"/>
      <c r="G11" s="58"/>
      <c r="H11" s="34">
        <f>SUM(H12)</f>
        <v>12000000</v>
      </c>
      <c r="I11" s="42">
        <f>SUM(I12)</f>
        <v>12000000</v>
      </c>
      <c r="J11" s="43"/>
      <c r="K11" s="19">
        <f>SUM(K12)</f>
        <v>14985243.71</v>
      </c>
      <c r="L11" s="7">
        <f t="shared" si="0"/>
        <v>124.87703091666667</v>
      </c>
      <c r="M11" s="18">
        <f t="shared" si="1"/>
        <v>124.87703091666667</v>
      </c>
      <c r="N11" s="2" t="s">
        <v>183</v>
      </c>
      <c r="O11" s="25"/>
      <c r="P11" s="25"/>
      <c r="Q11" s="25"/>
      <c r="R11" s="25"/>
      <c r="S11" s="25"/>
      <c r="T11" s="25"/>
      <c r="U11" s="25"/>
      <c r="V11" s="25"/>
      <c r="W11" s="25"/>
      <c r="X11" s="25"/>
      <c r="Y11" s="25"/>
      <c r="Z11" s="25"/>
      <c r="AA11" s="25"/>
      <c r="AB11" s="25"/>
      <c r="AC11" s="25"/>
      <c r="AD11" s="25"/>
      <c r="AE11" s="25"/>
    </row>
    <row r="12" spans="1:31" s="1" customFormat="1" ht="75.75" customHeight="1">
      <c r="A12" s="40" t="s">
        <v>60</v>
      </c>
      <c r="B12" s="41"/>
      <c r="C12" s="44" t="s">
        <v>61</v>
      </c>
      <c r="D12" s="45"/>
      <c r="E12" s="45"/>
      <c r="F12" s="45"/>
      <c r="G12" s="46"/>
      <c r="H12" s="34">
        <v>12000000</v>
      </c>
      <c r="I12" s="42">
        <v>12000000</v>
      </c>
      <c r="J12" s="43"/>
      <c r="K12" s="19">
        <v>14985243.71</v>
      </c>
      <c r="L12" s="7">
        <f t="shared" si="0"/>
        <v>124.87703091666667</v>
      </c>
      <c r="M12" s="18">
        <f t="shared" si="1"/>
        <v>124.87703091666667</v>
      </c>
      <c r="N12" s="2" t="s">
        <v>183</v>
      </c>
      <c r="O12" s="25"/>
      <c r="P12" s="25"/>
      <c r="Q12" s="25"/>
      <c r="R12" s="25"/>
      <c r="S12" s="25"/>
      <c r="T12" s="25"/>
      <c r="U12" s="25"/>
      <c r="V12" s="25"/>
      <c r="W12" s="25"/>
      <c r="X12" s="25"/>
      <c r="Y12" s="25"/>
      <c r="Z12" s="25"/>
      <c r="AA12" s="25"/>
      <c r="AB12" s="25"/>
      <c r="AC12" s="25"/>
      <c r="AD12" s="25"/>
      <c r="AE12" s="25"/>
    </row>
    <row r="13" spans="1:31" s="1" customFormat="1" ht="15.75" customHeight="1">
      <c r="A13" s="40" t="s">
        <v>21</v>
      </c>
      <c r="B13" s="41"/>
      <c r="C13" s="56" t="s">
        <v>22</v>
      </c>
      <c r="D13" s="57"/>
      <c r="E13" s="57"/>
      <c r="F13" s="57"/>
      <c r="G13" s="58"/>
      <c r="H13" s="34">
        <f>SUM(H15+H16+H17+H18)</f>
        <v>4976000</v>
      </c>
      <c r="I13" s="49">
        <f>SUM(I15:J18)</f>
        <v>12990000</v>
      </c>
      <c r="J13" s="50"/>
      <c r="K13" s="19">
        <f>SUM(K15:K18)</f>
        <v>12957020.66</v>
      </c>
      <c r="L13" s="7">
        <f t="shared" si="0"/>
        <v>99.74611747498075</v>
      </c>
      <c r="M13" s="18">
        <f t="shared" si="1"/>
        <v>260.3902865755627</v>
      </c>
      <c r="N13" s="2"/>
      <c r="O13" s="25"/>
      <c r="P13" s="25"/>
      <c r="Q13" s="25"/>
      <c r="R13" s="25"/>
      <c r="S13" s="25"/>
      <c r="T13" s="25"/>
      <c r="U13" s="25"/>
      <c r="V13" s="25"/>
      <c r="W13" s="25"/>
      <c r="X13" s="25"/>
      <c r="Y13" s="25"/>
      <c r="Z13" s="25"/>
      <c r="AA13" s="25"/>
      <c r="AB13" s="25"/>
      <c r="AC13" s="25"/>
      <c r="AD13" s="25"/>
      <c r="AE13" s="25"/>
    </row>
    <row r="14" spans="1:31" s="1" customFormat="1" ht="0" customHeight="1" hidden="1">
      <c r="A14" s="40" t="s">
        <v>51</v>
      </c>
      <c r="B14" s="41"/>
      <c r="C14" s="56" t="s">
        <v>52</v>
      </c>
      <c r="D14" s="57"/>
      <c r="E14" s="57"/>
      <c r="F14" s="57"/>
      <c r="G14" s="58"/>
      <c r="H14" s="34"/>
      <c r="I14" s="49">
        <v>0</v>
      </c>
      <c r="J14" s="50"/>
      <c r="K14" s="21"/>
      <c r="L14" s="8"/>
      <c r="M14" s="18"/>
      <c r="N14" s="2"/>
      <c r="O14" s="25"/>
      <c r="P14" s="25"/>
      <c r="Q14" s="25"/>
      <c r="R14" s="25"/>
      <c r="S14" s="25"/>
      <c r="T14" s="25"/>
      <c r="U14" s="25"/>
      <c r="V14" s="25"/>
      <c r="W14" s="25"/>
      <c r="X14" s="25"/>
      <c r="Y14" s="25"/>
      <c r="Z14" s="25"/>
      <c r="AA14" s="25"/>
      <c r="AB14" s="25"/>
      <c r="AC14" s="25"/>
      <c r="AD14" s="25"/>
      <c r="AE14" s="25"/>
    </row>
    <row r="15" spans="1:31" s="1" customFormat="1" ht="49.5" customHeight="1">
      <c r="A15" s="66" t="s">
        <v>115</v>
      </c>
      <c r="B15" s="67"/>
      <c r="C15" s="44" t="s">
        <v>52</v>
      </c>
      <c r="D15" s="68"/>
      <c r="E15" s="68"/>
      <c r="F15" s="68"/>
      <c r="G15" s="69"/>
      <c r="H15" s="34">
        <v>2630000</v>
      </c>
      <c r="I15" s="49">
        <v>10500000</v>
      </c>
      <c r="J15" s="55"/>
      <c r="K15" s="19">
        <v>10881334.15</v>
      </c>
      <c r="L15" s="7">
        <f t="shared" si="0"/>
        <v>103.63175380952381</v>
      </c>
      <c r="M15" s="18">
        <f aca="true" t="shared" si="2" ref="M15:M20">SUM(K15/H15*100)</f>
        <v>413.73894106463877</v>
      </c>
      <c r="N15" s="2" t="s">
        <v>186</v>
      </c>
      <c r="O15" s="25"/>
      <c r="P15" s="25"/>
      <c r="Q15" s="25"/>
      <c r="R15" s="25"/>
      <c r="S15" s="25"/>
      <c r="T15" s="25"/>
      <c r="U15" s="25"/>
      <c r="V15" s="25"/>
      <c r="W15" s="25"/>
      <c r="X15" s="25"/>
      <c r="Y15" s="25"/>
      <c r="Z15" s="25"/>
      <c r="AA15" s="25"/>
      <c r="AB15" s="25"/>
      <c r="AC15" s="25"/>
      <c r="AD15" s="25"/>
      <c r="AE15" s="25"/>
    </row>
    <row r="16" spans="1:31" s="1" customFormat="1" ht="39.75" customHeight="1">
      <c r="A16" s="40" t="s">
        <v>23</v>
      </c>
      <c r="B16" s="41"/>
      <c r="C16" s="44" t="s">
        <v>50</v>
      </c>
      <c r="D16" s="45"/>
      <c r="E16" s="45"/>
      <c r="F16" s="45"/>
      <c r="G16" s="46"/>
      <c r="H16" s="34">
        <v>0</v>
      </c>
      <c r="I16" s="49">
        <v>0</v>
      </c>
      <c r="J16" s="50"/>
      <c r="K16" s="99">
        <v>-42780.26</v>
      </c>
      <c r="L16" s="7">
        <v>0</v>
      </c>
      <c r="M16" s="19">
        <v>0</v>
      </c>
      <c r="N16" s="2" t="s">
        <v>185</v>
      </c>
      <c r="O16" s="25"/>
      <c r="P16" s="25"/>
      <c r="Q16" s="25"/>
      <c r="R16" s="25"/>
      <c r="S16" s="25"/>
      <c r="T16" s="25"/>
      <c r="U16" s="25"/>
      <c r="V16" s="25"/>
      <c r="W16" s="25"/>
      <c r="X16" s="25"/>
      <c r="Y16" s="25"/>
      <c r="Z16" s="25"/>
      <c r="AA16" s="25"/>
      <c r="AB16" s="25"/>
      <c r="AC16" s="25"/>
      <c r="AD16" s="25"/>
      <c r="AE16" s="25"/>
    </row>
    <row r="17" spans="1:31" s="1" customFormat="1" ht="43.5" customHeight="1">
      <c r="A17" s="40" t="s">
        <v>24</v>
      </c>
      <c r="B17" s="41"/>
      <c r="C17" s="44" t="s">
        <v>3</v>
      </c>
      <c r="D17" s="45"/>
      <c r="E17" s="45"/>
      <c r="F17" s="45"/>
      <c r="G17" s="46"/>
      <c r="H17" s="34">
        <v>246000</v>
      </c>
      <c r="I17" s="42">
        <v>390000</v>
      </c>
      <c r="J17" s="43"/>
      <c r="K17" s="19">
        <v>388954.77</v>
      </c>
      <c r="L17" s="7">
        <f>SUM(K17/I17*100)</f>
        <v>99.73199230769231</v>
      </c>
      <c r="M17" s="18">
        <f t="shared" si="2"/>
        <v>158.11169512195121</v>
      </c>
      <c r="N17" s="2" t="s">
        <v>217</v>
      </c>
      <c r="O17" s="25"/>
      <c r="P17" s="25"/>
      <c r="Q17" s="25"/>
      <c r="R17" s="25"/>
      <c r="S17" s="25"/>
      <c r="T17" s="25"/>
      <c r="U17" s="25"/>
      <c r="V17" s="25"/>
      <c r="W17" s="25"/>
      <c r="X17" s="25"/>
      <c r="Y17" s="25"/>
      <c r="Z17" s="25"/>
      <c r="AA17" s="25"/>
      <c r="AB17" s="25"/>
      <c r="AC17" s="25"/>
      <c r="AD17" s="25"/>
      <c r="AE17" s="25"/>
    </row>
    <row r="18" spans="1:31" s="1" customFormat="1" ht="40.5" customHeight="1">
      <c r="A18" s="40" t="s">
        <v>62</v>
      </c>
      <c r="B18" s="41"/>
      <c r="C18" s="44" t="s">
        <v>65</v>
      </c>
      <c r="D18" s="45"/>
      <c r="E18" s="45"/>
      <c r="F18" s="45"/>
      <c r="G18" s="46"/>
      <c r="H18" s="34">
        <v>2100000</v>
      </c>
      <c r="I18" s="42">
        <v>2100000</v>
      </c>
      <c r="J18" s="43"/>
      <c r="K18" s="19">
        <v>1729512</v>
      </c>
      <c r="L18" s="7">
        <f>SUM(K18/I18*100)</f>
        <v>82.3577142857143</v>
      </c>
      <c r="M18" s="18">
        <f t="shared" si="2"/>
        <v>82.3577142857143</v>
      </c>
      <c r="N18" s="2" t="s">
        <v>218</v>
      </c>
      <c r="O18" s="25"/>
      <c r="P18" s="25"/>
      <c r="Q18" s="25"/>
      <c r="R18" s="25"/>
      <c r="S18" s="25"/>
      <c r="T18" s="25"/>
      <c r="U18" s="25"/>
      <c r="V18" s="25"/>
      <c r="W18" s="25"/>
      <c r="X18" s="25"/>
      <c r="Y18" s="25"/>
      <c r="Z18" s="25"/>
      <c r="AA18" s="25"/>
      <c r="AB18" s="25"/>
      <c r="AC18" s="25"/>
      <c r="AD18" s="25"/>
      <c r="AE18" s="25"/>
    </row>
    <row r="19" spans="1:31" s="1" customFormat="1" ht="42.75" customHeight="1">
      <c r="A19" s="40" t="s">
        <v>25</v>
      </c>
      <c r="B19" s="41"/>
      <c r="C19" s="56" t="s">
        <v>26</v>
      </c>
      <c r="D19" s="57"/>
      <c r="E19" s="57"/>
      <c r="F19" s="57"/>
      <c r="G19" s="58"/>
      <c r="H19" s="34">
        <f>SUM(H20)</f>
        <v>1575000</v>
      </c>
      <c r="I19" s="42">
        <f>SUM(I20)</f>
        <v>2200000</v>
      </c>
      <c r="J19" s="43"/>
      <c r="K19" s="19">
        <f>SUM(K20)</f>
        <v>2156441.5</v>
      </c>
      <c r="L19" s="7">
        <f>SUM(K19/I19*100)</f>
        <v>98.02006818181819</v>
      </c>
      <c r="M19" s="18">
        <f t="shared" si="2"/>
        <v>136.91692063492061</v>
      </c>
      <c r="N19" s="2" t="s">
        <v>187</v>
      </c>
      <c r="O19" s="25"/>
      <c r="P19" s="25"/>
      <c r="Q19" s="25"/>
      <c r="R19" s="25"/>
      <c r="S19" s="25"/>
      <c r="T19" s="25"/>
      <c r="U19" s="25"/>
      <c r="V19" s="25"/>
      <c r="W19" s="25"/>
      <c r="X19" s="25"/>
      <c r="Y19" s="25"/>
      <c r="Z19" s="25"/>
      <c r="AA19" s="25"/>
      <c r="AB19" s="25"/>
      <c r="AC19" s="25"/>
      <c r="AD19" s="25"/>
      <c r="AE19" s="25"/>
    </row>
    <row r="20" spans="1:31" s="1" customFormat="1" ht="42.75" customHeight="1">
      <c r="A20" s="40" t="s">
        <v>28</v>
      </c>
      <c r="B20" s="41"/>
      <c r="C20" s="44" t="s">
        <v>27</v>
      </c>
      <c r="D20" s="45"/>
      <c r="E20" s="45"/>
      <c r="F20" s="45"/>
      <c r="G20" s="46"/>
      <c r="H20" s="34">
        <v>1575000</v>
      </c>
      <c r="I20" s="42">
        <v>2200000</v>
      </c>
      <c r="J20" s="43"/>
      <c r="K20" s="19">
        <v>2156441.5</v>
      </c>
      <c r="L20" s="7">
        <f>SUM(K20/I20*100)</f>
        <v>98.02006818181819</v>
      </c>
      <c r="M20" s="18">
        <f t="shared" si="2"/>
        <v>136.91692063492061</v>
      </c>
      <c r="N20" s="2" t="s">
        <v>187</v>
      </c>
      <c r="O20" s="25"/>
      <c r="P20" s="25"/>
      <c r="Q20" s="25"/>
      <c r="R20" s="25"/>
      <c r="S20" s="25"/>
      <c r="T20" s="25"/>
      <c r="U20" s="25"/>
      <c r="V20" s="25"/>
      <c r="W20" s="25"/>
      <c r="X20" s="25"/>
      <c r="Y20" s="25"/>
      <c r="Z20" s="25"/>
      <c r="AA20" s="25"/>
      <c r="AB20" s="25"/>
      <c r="AC20" s="25"/>
      <c r="AD20" s="25"/>
      <c r="AE20" s="25"/>
    </row>
    <row r="21" spans="1:31" s="1" customFormat="1" ht="54.75" customHeight="1">
      <c r="A21" s="40" t="s">
        <v>29</v>
      </c>
      <c r="B21" s="41"/>
      <c r="C21" s="56" t="s">
        <v>30</v>
      </c>
      <c r="D21" s="57"/>
      <c r="E21" s="57"/>
      <c r="F21" s="57"/>
      <c r="G21" s="58"/>
      <c r="H21" s="34">
        <f>SUM(H24+H26)</f>
        <v>5080000</v>
      </c>
      <c r="I21" s="42">
        <f>SUM(I24+I26)</f>
        <v>5743000</v>
      </c>
      <c r="J21" s="43"/>
      <c r="K21" s="19">
        <f>SUM(K24+K26)</f>
        <v>5890592.63</v>
      </c>
      <c r="L21" s="7">
        <f>SUM(K21/I21*100)</f>
        <v>102.56995699111961</v>
      </c>
      <c r="M21" s="18">
        <f>SUM(K21/H21*100)</f>
        <v>115.95654783464566</v>
      </c>
      <c r="N21" s="2" t="s">
        <v>188</v>
      </c>
      <c r="O21" s="25"/>
      <c r="P21" s="25"/>
      <c r="Q21" s="25"/>
      <c r="R21" s="25"/>
      <c r="S21" s="25"/>
      <c r="T21" s="25"/>
      <c r="U21" s="25"/>
      <c r="V21" s="25"/>
      <c r="W21" s="25"/>
      <c r="X21" s="25"/>
      <c r="Y21" s="25"/>
      <c r="Z21" s="25"/>
      <c r="AA21" s="25"/>
      <c r="AB21" s="25"/>
      <c r="AC21" s="25"/>
      <c r="AD21" s="25"/>
      <c r="AE21" s="25"/>
    </row>
    <row r="22" spans="1:31" s="1" customFormat="1" ht="43.5" customHeight="1" hidden="1">
      <c r="A22" s="40" t="s">
        <v>93</v>
      </c>
      <c r="B22" s="41"/>
      <c r="C22" s="44" t="s">
        <v>94</v>
      </c>
      <c r="D22" s="45"/>
      <c r="E22" s="45"/>
      <c r="F22" s="45"/>
      <c r="G22" s="46"/>
      <c r="H22" s="34"/>
      <c r="I22" s="62">
        <v>0</v>
      </c>
      <c r="J22" s="63"/>
      <c r="K22" s="23">
        <v>0</v>
      </c>
      <c r="L22" s="7" t="e">
        <f aca="true" t="shared" si="3" ref="L22:L35">SUM(K22/I22*100)</f>
        <v>#DIV/0!</v>
      </c>
      <c r="M22" s="18"/>
      <c r="N22" s="2"/>
      <c r="O22" s="25"/>
      <c r="P22" s="25"/>
      <c r="Q22" s="25"/>
      <c r="R22" s="25"/>
      <c r="S22" s="25"/>
      <c r="T22" s="25"/>
      <c r="U22" s="25"/>
      <c r="V22" s="25"/>
      <c r="W22" s="25"/>
      <c r="X22" s="25"/>
      <c r="Y22" s="25"/>
      <c r="Z22" s="25"/>
      <c r="AA22" s="25"/>
      <c r="AB22" s="25"/>
      <c r="AC22" s="25"/>
      <c r="AD22" s="25"/>
      <c r="AE22" s="25"/>
    </row>
    <row r="23" spans="1:31" s="1" customFormat="1" ht="75.75" customHeight="1" hidden="1">
      <c r="A23" s="40" t="s">
        <v>100</v>
      </c>
      <c r="B23" s="41"/>
      <c r="C23" s="44" t="s">
        <v>101</v>
      </c>
      <c r="D23" s="45"/>
      <c r="E23" s="45"/>
      <c r="F23" s="45"/>
      <c r="G23" s="46"/>
      <c r="H23" s="34"/>
      <c r="I23" s="42"/>
      <c r="J23" s="43"/>
      <c r="K23" s="19"/>
      <c r="L23" s="7"/>
      <c r="M23" s="18"/>
      <c r="N23" s="2"/>
      <c r="O23" s="25"/>
      <c r="P23" s="25"/>
      <c r="Q23" s="25"/>
      <c r="R23" s="25"/>
      <c r="S23" s="25"/>
      <c r="T23" s="25"/>
      <c r="U23" s="25"/>
      <c r="V23" s="25"/>
      <c r="W23" s="25"/>
      <c r="X23" s="25"/>
      <c r="Y23" s="25"/>
      <c r="Z23" s="25"/>
      <c r="AA23" s="25"/>
      <c r="AB23" s="25"/>
      <c r="AC23" s="25"/>
      <c r="AD23" s="25"/>
      <c r="AE23" s="25"/>
    </row>
    <row r="24" spans="1:31" s="1" customFormat="1" ht="90.75" customHeight="1">
      <c r="A24" s="40" t="s">
        <v>31</v>
      </c>
      <c r="B24" s="41"/>
      <c r="C24" s="44" t="s">
        <v>32</v>
      </c>
      <c r="D24" s="45"/>
      <c r="E24" s="45"/>
      <c r="F24" s="45"/>
      <c r="G24" s="46"/>
      <c r="H24" s="34">
        <v>4700000</v>
      </c>
      <c r="I24" s="42">
        <v>5103000</v>
      </c>
      <c r="J24" s="43"/>
      <c r="K24" s="19">
        <v>5253475.12</v>
      </c>
      <c r="L24" s="7">
        <f t="shared" si="3"/>
        <v>102.94875798549872</v>
      </c>
      <c r="M24" s="18">
        <f>SUM(K24/H24*100)</f>
        <v>111.77606638297873</v>
      </c>
      <c r="N24" s="2" t="s">
        <v>219</v>
      </c>
      <c r="O24" s="25"/>
      <c r="P24" s="25"/>
      <c r="Q24" s="25"/>
      <c r="R24" s="25"/>
      <c r="S24" s="25"/>
      <c r="T24" s="25"/>
      <c r="U24" s="25"/>
      <c r="V24" s="25"/>
      <c r="W24" s="25"/>
      <c r="X24" s="25"/>
      <c r="Y24" s="25"/>
      <c r="Z24" s="25"/>
      <c r="AA24" s="25"/>
      <c r="AB24" s="25"/>
      <c r="AC24" s="25"/>
      <c r="AD24" s="25"/>
      <c r="AE24" s="25"/>
    </row>
    <row r="25" spans="1:31" s="1" customFormat="1" ht="23.25" customHeight="1" hidden="1">
      <c r="A25" s="40" t="s">
        <v>33</v>
      </c>
      <c r="B25" s="41"/>
      <c r="C25" s="44" t="s">
        <v>34</v>
      </c>
      <c r="D25" s="45"/>
      <c r="E25" s="45"/>
      <c r="F25" s="45"/>
      <c r="G25" s="46"/>
      <c r="H25" s="34"/>
      <c r="I25" s="47">
        <v>0</v>
      </c>
      <c r="J25" s="48"/>
      <c r="K25" s="22">
        <v>0</v>
      </c>
      <c r="L25" s="20" t="e">
        <f t="shared" si="3"/>
        <v>#DIV/0!</v>
      </c>
      <c r="M25" s="18"/>
      <c r="N25" s="2"/>
      <c r="O25" s="25"/>
      <c r="P25" s="25"/>
      <c r="Q25" s="25"/>
      <c r="R25" s="25"/>
      <c r="S25" s="25"/>
      <c r="T25" s="25"/>
      <c r="U25" s="25"/>
      <c r="V25" s="25"/>
      <c r="W25" s="25"/>
      <c r="X25" s="25"/>
      <c r="Y25" s="25"/>
      <c r="Z25" s="25"/>
      <c r="AA25" s="25"/>
      <c r="AB25" s="25"/>
      <c r="AC25" s="25"/>
      <c r="AD25" s="25"/>
      <c r="AE25" s="25"/>
    </row>
    <row r="26" spans="1:31" s="1" customFormat="1" ht="75.75" customHeight="1">
      <c r="A26" s="40" t="s">
        <v>70</v>
      </c>
      <c r="B26" s="41"/>
      <c r="C26" s="44" t="s">
        <v>80</v>
      </c>
      <c r="D26" s="45"/>
      <c r="E26" s="45"/>
      <c r="F26" s="45"/>
      <c r="G26" s="46"/>
      <c r="H26" s="34">
        <v>380000</v>
      </c>
      <c r="I26" s="42">
        <v>640000</v>
      </c>
      <c r="J26" s="43"/>
      <c r="K26" s="19">
        <v>637117.51</v>
      </c>
      <c r="L26" s="7">
        <f t="shared" si="3"/>
        <v>99.5496109375</v>
      </c>
      <c r="M26" s="18">
        <f>SUM(K26/H26*100)</f>
        <v>167.66250263157895</v>
      </c>
      <c r="N26" s="2" t="s">
        <v>220</v>
      </c>
      <c r="O26" s="25"/>
      <c r="P26" s="25"/>
      <c r="Q26" s="25"/>
      <c r="R26" s="25"/>
      <c r="S26" s="25"/>
      <c r="T26" s="25"/>
      <c r="U26" s="25"/>
      <c r="V26" s="25"/>
      <c r="W26" s="25"/>
      <c r="X26" s="25"/>
      <c r="Y26" s="25"/>
      <c r="Z26" s="25"/>
      <c r="AA26" s="25"/>
      <c r="AB26" s="25"/>
      <c r="AC26" s="25"/>
      <c r="AD26" s="25"/>
      <c r="AE26" s="25"/>
    </row>
    <row r="27" spans="1:31" s="1" customFormat="1" ht="51" customHeight="1">
      <c r="A27" s="40" t="s">
        <v>35</v>
      </c>
      <c r="B27" s="41"/>
      <c r="C27" s="56" t="s">
        <v>36</v>
      </c>
      <c r="D27" s="57"/>
      <c r="E27" s="57"/>
      <c r="F27" s="57"/>
      <c r="G27" s="58"/>
      <c r="H27" s="34">
        <f>SUM(H28)</f>
        <v>1470000</v>
      </c>
      <c r="I27" s="42">
        <f>SUM(I28)</f>
        <v>1728000</v>
      </c>
      <c r="J27" s="43"/>
      <c r="K27" s="19">
        <f>SUM(K28)</f>
        <v>1727073.65</v>
      </c>
      <c r="L27" s="7">
        <f t="shared" si="3"/>
        <v>99.9463917824074</v>
      </c>
      <c r="M27" s="18">
        <f>SUM(K27/H27*100)</f>
        <v>117.48800340136054</v>
      </c>
      <c r="N27" s="2" t="s">
        <v>189</v>
      </c>
      <c r="O27" s="25"/>
      <c r="P27" s="25"/>
      <c r="Q27" s="25"/>
      <c r="R27" s="25"/>
      <c r="S27" s="25"/>
      <c r="T27" s="25"/>
      <c r="U27" s="25"/>
      <c r="V27" s="25"/>
      <c r="W27" s="25"/>
      <c r="X27" s="25"/>
      <c r="Y27" s="25"/>
      <c r="Z27" s="25"/>
      <c r="AA27" s="25"/>
      <c r="AB27" s="25"/>
      <c r="AC27" s="25"/>
      <c r="AD27" s="25"/>
      <c r="AE27" s="25"/>
    </row>
    <row r="28" spans="1:31" s="1" customFormat="1" ht="60" customHeight="1">
      <c r="A28" s="40" t="s">
        <v>37</v>
      </c>
      <c r="B28" s="41"/>
      <c r="C28" s="44" t="s">
        <v>0</v>
      </c>
      <c r="D28" s="45"/>
      <c r="E28" s="45"/>
      <c r="F28" s="45"/>
      <c r="G28" s="46"/>
      <c r="H28" s="34">
        <v>1470000</v>
      </c>
      <c r="I28" s="42">
        <v>1728000</v>
      </c>
      <c r="J28" s="43"/>
      <c r="K28" s="19">
        <v>1727073.65</v>
      </c>
      <c r="L28" s="7">
        <f t="shared" si="3"/>
        <v>99.9463917824074</v>
      </c>
      <c r="M28" s="18">
        <f>SUM(K28/H28*100)</f>
        <v>117.48800340136054</v>
      </c>
      <c r="N28" s="2" t="s">
        <v>189</v>
      </c>
      <c r="O28" s="25"/>
      <c r="P28" s="25"/>
      <c r="Q28" s="25"/>
      <c r="R28" s="25"/>
      <c r="S28" s="25"/>
      <c r="T28" s="25"/>
      <c r="U28" s="25"/>
      <c r="V28" s="25"/>
      <c r="W28" s="25"/>
      <c r="X28" s="25"/>
      <c r="Y28" s="25"/>
      <c r="Z28" s="25"/>
      <c r="AA28" s="25"/>
      <c r="AB28" s="25"/>
      <c r="AC28" s="25"/>
      <c r="AD28" s="25"/>
      <c r="AE28" s="25"/>
    </row>
    <row r="29" spans="1:31" s="1" customFormat="1" ht="45" customHeight="1">
      <c r="A29" s="40" t="s">
        <v>53</v>
      </c>
      <c r="B29" s="41"/>
      <c r="C29" s="56" t="s">
        <v>54</v>
      </c>
      <c r="D29" s="57"/>
      <c r="E29" s="57"/>
      <c r="F29" s="57"/>
      <c r="G29" s="58"/>
      <c r="H29" s="34">
        <v>15000</v>
      </c>
      <c r="I29" s="42">
        <f>SUM(I30:J31)</f>
        <v>15000</v>
      </c>
      <c r="J29" s="43"/>
      <c r="K29" s="19">
        <f>SUM(K30:K31)</f>
        <v>15000</v>
      </c>
      <c r="L29" s="7">
        <f t="shared" si="3"/>
        <v>100</v>
      </c>
      <c r="M29" s="18">
        <f>SUM(K29/H29*100)</f>
        <v>100</v>
      </c>
      <c r="N29" s="2" t="s">
        <v>190</v>
      </c>
      <c r="O29" s="25"/>
      <c r="P29" s="25"/>
      <c r="Q29" s="25"/>
      <c r="R29" s="25"/>
      <c r="S29" s="25"/>
      <c r="T29" s="25"/>
      <c r="U29" s="25"/>
      <c r="V29" s="25"/>
      <c r="W29" s="25"/>
      <c r="X29" s="25"/>
      <c r="Y29" s="25"/>
      <c r="Z29" s="25"/>
      <c r="AA29" s="25"/>
      <c r="AB29" s="25"/>
      <c r="AC29" s="25"/>
      <c r="AD29" s="25"/>
      <c r="AE29" s="25"/>
    </row>
    <row r="30" spans="1:31" s="1" customFormat="1" ht="56.25" customHeight="1" hidden="1">
      <c r="A30" s="40" t="s">
        <v>111</v>
      </c>
      <c r="B30" s="55"/>
      <c r="C30" s="56" t="s">
        <v>112</v>
      </c>
      <c r="D30" s="68"/>
      <c r="E30" s="68"/>
      <c r="F30" s="68"/>
      <c r="G30" s="69"/>
      <c r="H30" s="34">
        <v>0</v>
      </c>
      <c r="I30" s="42">
        <v>0</v>
      </c>
      <c r="J30" s="55"/>
      <c r="K30" s="21">
        <v>0</v>
      </c>
      <c r="L30" s="19" t="e">
        <f t="shared" si="3"/>
        <v>#DIV/0!</v>
      </c>
      <c r="M30" s="19">
        <v>0</v>
      </c>
      <c r="N30" s="2" t="s">
        <v>130</v>
      </c>
      <c r="O30" s="25"/>
      <c r="P30" s="25"/>
      <c r="Q30" s="25"/>
      <c r="R30" s="25"/>
      <c r="S30" s="25"/>
      <c r="T30" s="25"/>
      <c r="U30" s="25"/>
      <c r="V30" s="25"/>
      <c r="W30" s="25"/>
      <c r="X30" s="25"/>
      <c r="Y30" s="25"/>
      <c r="Z30" s="25"/>
      <c r="AA30" s="25"/>
      <c r="AB30" s="25"/>
      <c r="AC30" s="25"/>
      <c r="AD30" s="25"/>
      <c r="AE30" s="25"/>
    </row>
    <row r="31" spans="1:31" s="1" customFormat="1" ht="37.5" customHeight="1">
      <c r="A31" s="40" t="s">
        <v>55</v>
      </c>
      <c r="B31" s="41"/>
      <c r="C31" s="44" t="s">
        <v>56</v>
      </c>
      <c r="D31" s="45"/>
      <c r="E31" s="45"/>
      <c r="F31" s="45"/>
      <c r="G31" s="46"/>
      <c r="H31" s="34">
        <v>15000</v>
      </c>
      <c r="I31" s="42">
        <v>15000</v>
      </c>
      <c r="J31" s="43"/>
      <c r="K31" s="19">
        <v>15000</v>
      </c>
      <c r="L31" s="7">
        <f t="shared" si="3"/>
        <v>100</v>
      </c>
      <c r="M31" s="18">
        <f>SUM(K31/H31*100)</f>
        <v>100</v>
      </c>
      <c r="N31" s="2" t="s">
        <v>191</v>
      </c>
      <c r="O31" s="25"/>
      <c r="P31" s="25"/>
      <c r="Q31" s="25"/>
      <c r="R31" s="25"/>
      <c r="S31" s="25"/>
      <c r="T31" s="25"/>
      <c r="U31" s="25"/>
      <c r="V31" s="25"/>
      <c r="W31" s="25"/>
      <c r="X31" s="25"/>
      <c r="Y31" s="25"/>
      <c r="Z31" s="25"/>
      <c r="AA31" s="25"/>
      <c r="AB31" s="25"/>
      <c r="AC31" s="25"/>
      <c r="AD31" s="25"/>
      <c r="AE31" s="25"/>
    </row>
    <row r="32" spans="1:31" s="1" customFormat="1" ht="29.25" customHeight="1">
      <c r="A32" s="40" t="s">
        <v>38</v>
      </c>
      <c r="B32" s="41"/>
      <c r="C32" s="56" t="s">
        <v>39</v>
      </c>
      <c r="D32" s="57"/>
      <c r="E32" s="57"/>
      <c r="F32" s="57"/>
      <c r="G32" s="58"/>
      <c r="H32" s="34">
        <f>SUM(H35+H34)</f>
        <v>5200000</v>
      </c>
      <c r="I32" s="42">
        <f>SUM(I34:J35)</f>
        <v>469000</v>
      </c>
      <c r="J32" s="43"/>
      <c r="K32" s="19">
        <f>SUM(K34:K35)</f>
        <v>468990.67</v>
      </c>
      <c r="L32" s="7">
        <f t="shared" si="3"/>
        <v>99.99801066098081</v>
      </c>
      <c r="M32" s="18">
        <f>SUM(K32/H32*100)</f>
        <v>9.019051346153846</v>
      </c>
      <c r="N32" s="2" t="s">
        <v>131</v>
      </c>
      <c r="O32" s="25"/>
      <c r="P32" s="25"/>
      <c r="Q32" s="25"/>
      <c r="R32" s="25"/>
      <c r="S32" s="25"/>
      <c r="T32" s="25"/>
      <c r="U32" s="25"/>
      <c r="V32" s="25"/>
      <c r="W32" s="25"/>
      <c r="X32" s="25"/>
      <c r="Y32" s="25"/>
      <c r="Z32" s="25"/>
      <c r="AA32" s="25"/>
      <c r="AB32" s="25"/>
      <c r="AC32" s="25"/>
      <c r="AD32" s="25"/>
      <c r="AE32" s="25"/>
    </row>
    <row r="33" spans="1:31" s="1" customFormat="1" ht="65.25" customHeight="1" hidden="1">
      <c r="A33" s="40" t="s">
        <v>40</v>
      </c>
      <c r="B33" s="41"/>
      <c r="C33" s="44" t="s">
        <v>81</v>
      </c>
      <c r="D33" s="45"/>
      <c r="E33" s="45"/>
      <c r="F33" s="45"/>
      <c r="G33" s="46"/>
      <c r="H33" s="100"/>
      <c r="I33" s="42">
        <v>0</v>
      </c>
      <c r="J33" s="43"/>
      <c r="K33" s="19">
        <v>0</v>
      </c>
      <c r="L33" s="7" t="e">
        <f t="shared" si="3"/>
        <v>#DIV/0!</v>
      </c>
      <c r="M33" s="18"/>
      <c r="N33" s="2"/>
      <c r="O33" s="25"/>
      <c r="P33" s="25"/>
      <c r="Q33" s="25"/>
      <c r="R33" s="25"/>
      <c r="S33" s="25"/>
      <c r="T33" s="25"/>
      <c r="U33" s="25"/>
      <c r="V33" s="25"/>
      <c r="W33" s="25"/>
      <c r="X33" s="25"/>
      <c r="Y33" s="25"/>
      <c r="Z33" s="25"/>
      <c r="AA33" s="25"/>
      <c r="AB33" s="25"/>
      <c r="AC33" s="25"/>
      <c r="AD33" s="25"/>
      <c r="AE33" s="25"/>
    </row>
    <row r="34" spans="1:31" s="1" customFormat="1" ht="78" customHeight="1">
      <c r="A34" s="40" t="s">
        <v>40</v>
      </c>
      <c r="B34" s="55"/>
      <c r="C34" s="44" t="s">
        <v>109</v>
      </c>
      <c r="D34" s="68"/>
      <c r="E34" s="68"/>
      <c r="F34" s="68"/>
      <c r="G34" s="69"/>
      <c r="H34" s="34">
        <v>5000000</v>
      </c>
      <c r="I34" s="42">
        <v>0</v>
      </c>
      <c r="J34" s="91"/>
      <c r="K34" s="19">
        <v>0</v>
      </c>
      <c r="L34" s="7">
        <v>0</v>
      </c>
      <c r="M34" s="19">
        <f>SUM(K34/H34*100)</f>
        <v>0</v>
      </c>
      <c r="N34" s="2" t="s">
        <v>193</v>
      </c>
      <c r="O34" s="25"/>
      <c r="P34" s="25"/>
      <c r="Q34" s="25"/>
      <c r="R34" s="25"/>
      <c r="S34" s="25"/>
      <c r="T34" s="25"/>
      <c r="U34" s="25"/>
      <c r="V34" s="25"/>
      <c r="W34" s="25"/>
      <c r="X34" s="25"/>
      <c r="Y34" s="25"/>
      <c r="Z34" s="25"/>
      <c r="AA34" s="25"/>
      <c r="AB34" s="25"/>
      <c r="AC34" s="25"/>
      <c r="AD34" s="25"/>
      <c r="AE34" s="25"/>
    </row>
    <row r="35" spans="1:31" s="1" customFormat="1" ht="50.25" customHeight="1">
      <c r="A35" s="40" t="s">
        <v>41</v>
      </c>
      <c r="B35" s="41"/>
      <c r="C35" s="44" t="s">
        <v>42</v>
      </c>
      <c r="D35" s="45"/>
      <c r="E35" s="45"/>
      <c r="F35" s="45"/>
      <c r="G35" s="46"/>
      <c r="H35" s="34">
        <v>200000</v>
      </c>
      <c r="I35" s="42">
        <v>469000</v>
      </c>
      <c r="J35" s="43"/>
      <c r="K35" s="19">
        <v>468990.67</v>
      </c>
      <c r="L35" s="7">
        <f t="shared" si="3"/>
        <v>99.99801066098081</v>
      </c>
      <c r="M35" s="18">
        <f>SUM(K35/H35*100)</f>
        <v>234.49533499999998</v>
      </c>
      <c r="N35" s="2" t="s">
        <v>192</v>
      </c>
      <c r="O35" s="25"/>
      <c r="P35" s="25"/>
      <c r="Q35" s="25"/>
      <c r="R35" s="25"/>
      <c r="S35" s="25"/>
      <c r="T35" s="25"/>
      <c r="U35" s="25"/>
      <c r="V35" s="25"/>
      <c r="W35" s="25"/>
      <c r="X35" s="25"/>
      <c r="Y35" s="25"/>
      <c r="Z35" s="25"/>
      <c r="AA35" s="25"/>
      <c r="AB35" s="25"/>
      <c r="AC35" s="25"/>
      <c r="AD35" s="25"/>
      <c r="AE35" s="25"/>
    </row>
    <row r="36" spans="1:31" s="1" customFormat="1" ht="31.5" customHeight="1">
      <c r="A36" s="40" t="s">
        <v>43</v>
      </c>
      <c r="B36" s="41"/>
      <c r="C36" s="56" t="s">
        <v>44</v>
      </c>
      <c r="D36" s="57"/>
      <c r="E36" s="57"/>
      <c r="F36" s="57"/>
      <c r="G36" s="58"/>
      <c r="H36" s="101">
        <f>SUM(H37:H40)</f>
        <v>429000</v>
      </c>
      <c r="I36" s="53">
        <f>SUM(I37:I41)</f>
        <v>404716</v>
      </c>
      <c r="J36" s="54"/>
      <c r="K36" s="34">
        <f>SUM(K37:K41)</f>
        <v>397866.77</v>
      </c>
      <c r="L36" s="7">
        <f aca="true" t="shared" si="4" ref="L36:L41">SUM(K36/I36*100)</f>
        <v>98.30764536119155</v>
      </c>
      <c r="M36" s="18">
        <f>SUM(K36/H36*100)</f>
        <v>92.74283682983683</v>
      </c>
      <c r="N36" s="2" t="s">
        <v>194</v>
      </c>
      <c r="O36" s="25"/>
      <c r="P36" s="25"/>
      <c r="Q36" s="25"/>
      <c r="R36" s="25"/>
      <c r="S36" s="25"/>
      <c r="T36" s="25"/>
      <c r="U36" s="25"/>
      <c r="V36" s="25"/>
      <c r="W36" s="25"/>
      <c r="X36" s="25"/>
      <c r="Y36" s="25"/>
      <c r="Z36" s="25"/>
      <c r="AA36" s="25"/>
      <c r="AB36" s="25"/>
      <c r="AC36" s="25"/>
      <c r="AD36" s="25"/>
      <c r="AE36" s="25"/>
    </row>
    <row r="37" spans="1:31" s="1" customFormat="1" ht="75.75" customHeight="1">
      <c r="A37" s="40" t="s">
        <v>134</v>
      </c>
      <c r="B37" s="41"/>
      <c r="C37" s="44" t="s">
        <v>135</v>
      </c>
      <c r="D37" s="45"/>
      <c r="E37" s="45"/>
      <c r="F37" s="45"/>
      <c r="G37" s="46"/>
      <c r="H37" s="34">
        <v>344000</v>
      </c>
      <c r="I37" s="42">
        <v>177000</v>
      </c>
      <c r="J37" s="43"/>
      <c r="K37" s="19">
        <v>170150.55</v>
      </c>
      <c r="L37" s="7">
        <f t="shared" si="4"/>
        <v>96.13025423728813</v>
      </c>
      <c r="M37" s="18">
        <f>SUM(K37/H37*100)</f>
        <v>49.46236918604651</v>
      </c>
      <c r="N37" s="2" t="s">
        <v>203</v>
      </c>
      <c r="O37" s="25"/>
      <c r="P37" s="25"/>
      <c r="Q37" s="25"/>
      <c r="R37" s="25"/>
      <c r="S37" s="25"/>
      <c r="T37" s="25"/>
      <c r="U37" s="25"/>
      <c r="V37" s="25"/>
      <c r="W37" s="25"/>
      <c r="X37" s="25"/>
      <c r="Y37" s="25"/>
      <c r="Z37" s="25"/>
      <c r="AA37" s="25"/>
      <c r="AB37" s="25"/>
      <c r="AC37" s="25"/>
      <c r="AD37" s="25"/>
      <c r="AE37" s="25"/>
    </row>
    <row r="38" spans="1:31" s="1" customFormat="1" ht="65.25" customHeight="1">
      <c r="A38" s="40" t="s">
        <v>136</v>
      </c>
      <c r="B38" s="41"/>
      <c r="C38" s="44" t="s">
        <v>137</v>
      </c>
      <c r="D38" s="45"/>
      <c r="E38" s="45"/>
      <c r="F38" s="45"/>
      <c r="G38" s="46"/>
      <c r="H38" s="34">
        <v>20000</v>
      </c>
      <c r="I38" s="42">
        <v>4139</v>
      </c>
      <c r="J38" s="43"/>
      <c r="K38" s="19">
        <v>4138.72</v>
      </c>
      <c r="L38" s="7">
        <f t="shared" si="4"/>
        <v>99.99323508093742</v>
      </c>
      <c r="M38" s="18">
        <f>SUM(K38/H38*100)</f>
        <v>20.6936</v>
      </c>
      <c r="N38" s="2" t="s">
        <v>205</v>
      </c>
      <c r="O38" s="25"/>
      <c r="P38" s="25"/>
      <c r="Q38" s="25"/>
      <c r="R38" s="25"/>
      <c r="S38" s="25"/>
      <c r="T38" s="25"/>
      <c r="U38" s="25"/>
      <c r="V38" s="25"/>
      <c r="W38" s="25"/>
      <c r="X38" s="25"/>
      <c r="Y38" s="25"/>
      <c r="Z38" s="25"/>
      <c r="AA38" s="25"/>
      <c r="AB38" s="25"/>
      <c r="AC38" s="25"/>
      <c r="AD38" s="25"/>
      <c r="AE38" s="25"/>
    </row>
    <row r="39" spans="1:31" s="1" customFormat="1" ht="102" customHeight="1">
      <c r="A39" s="40" t="s">
        <v>160</v>
      </c>
      <c r="B39" s="41"/>
      <c r="C39" s="37" t="s">
        <v>161</v>
      </c>
      <c r="D39" s="38"/>
      <c r="E39" s="38"/>
      <c r="F39" s="38"/>
      <c r="G39" s="39"/>
      <c r="H39" s="34">
        <v>0</v>
      </c>
      <c r="I39" s="42">
        <v>149286</v>
      </c>
      <c r="J39" s="43"/>
      <c r="K39" s="19">
        <v>149286.49</v>
      </c>
      <c r="L39" s="7">
        <f t="shared" si="4"/>
        <v>100.00032822903688</v>
      </c>
      <c r="M39" s="19">
        <v>0</v>
      </c>
      <c r="N39" s="2" t="s">
        <v>204</v>
      </c>
      <c r="O39" s="25"/>
      <c r="P39" s="25"/>
      <c r="Q39" s="25"/>
      <c r="R39" s="25"/>
      <c r="S39" s="25"/>
      <c r="T39" s="25"/>
      <c r="U39" s="25"/>
      <c r="V39" s="25"/>
      <c r="W39" s="25"/>
      <c r="X39" s="25"/>
      <c r="Y39" s="25"/>
      <c r="Z39" s="25"/>
      <c r="AA39" s="25"/>
      <c r="AB39" s="25"/>
      <c r="AC39" s="25"/>
      <c r="AD39" s="25"/>
      <c r="AE39" s="25"/>
    </row>
    <row r="40" spans="1:31" s="1" customFormat="1" ht="47.25" customHeight="1">
      <c r="A40" s="40" t="s">
        <v>138</v>
      </c>
      <c r="B40" s="41"/>
      <c r="C40" s="44" t="s">
        <v>139</v>
      </c>
      <c r="D40" s="45"/>
      <c r="E40" s="45"/>
      <c r="F40" s="45"/>
      <c r="G40" s="46"/>
      <c r="H40" s="34">
        <v>65000</v>
      </c>
      <c r="I40" s="42">
        <v>33942</v>
      </c>
      <c r="J40" s="43"/>
      <c r="K40" s="19">
        <v>33942.45</v>
      </c>
      <c r="L40" s="7">
        <f t="shared" si="4"/>
        <v>100.00132579105532</v>
      </c>
      <c r="M40" s="18">
        <f>SUM(K40/H40*100)</f>
        <v>52.219153846153844</v>
      </c>
      <c r="N40" s="2" t="s">
        <v>206</v>
      </c>
      <c r="O40" s="25"/>
      <c r="P40" s="25"/>
      <c r="Q40" s="25"/>
      <c r="R40" s="25"/>
      <c r="S40" s="25"/>
      <c r="T40" s="25"/>
      <c r="U40" s="25"/>
      <c r="V40" s="25"/>
      <c r="W40" s="25"/>
      <c r="X40" s="25"/>
      <c r="Y40" s="25"/>
      <c r="Z40" s="25"/>
      <c r="AA40" s="25"/>
      <c r="AB40" s="25"/>
      <c r="AC40" s="25"/>
      <c r="AD40" s="25"/>
      <c r="AE40" s="25"/>
    </row>
    <row r="41" spans="1:31" s="1" customFormat="1" ht="47.25" customHeight="1">
      <c r="A41" s="40" t="s">
        <v>162</v>
      </c>
      <c r="B41" s="41"/>
      <c r="C41" s="44" t="s">
        <v>163</v>
      </c>
      <c r="D41" s="45"/>
      <c r="E41" s="45"/>
      <c r="F41" s="45"/>
      <c r="G41" s="46"/>
      <c r="H41" s="34">
        <v>0</v>
      </c>
      <c r="I41" s="42">
        <v>40349</v>
      </c>
      <c r="J41" s="43"/>
      <c r="K41" s="19">
        <v>40348.56</v>
      </c>
      <c r="L41" s="7">
        <f t="shared" si="4"/>
        <v>99.9989095144861</v>
      </c>
      <c r="M41" s="19">
        <v>0</v>
      </c>
      <c r="N41" s="2" t="s">
        <v>221</v>
      </c>
      <c r="O41" s="25"/>
      <c r="P41" s="25"/>
      <c r="Q41" s="25"/>
      <c r="R41" s="25"/>
      <c r="S41" s="25"/>
      <c r="T41" s="25"/>
      <c r="U41" s="25"/>
      <c r="V41" s="25"/>
      <c r="W41" s="25"/>
      <c r="X41" s="25"/>
      <c r="Y41" s="25"/>
      <c r="Z41" s="25"/>
      <c r="AA41" s="25"/>
      <c r="AB41" s="25"/>
      <c r="AC41" s="25"/>
      <c r="AD41" s="25"/>
      <c r="AE41" s="25"/>
    </row>
    <row r="42" spans="1:31" s="1" customFormat="1" ht="33" customHeight="1">
      <c r="A42" s="5"/>
      <c r="B42" s="6"/>
      <c r="C42" s="56" t="s">
        <v>66</v>
      </c>
      <c r="D42" s="57"/>
      <c r="E42" s="57"/>
      <c r="F42" s="57"/>
      <c r="G42" s="58"/>
      <c r="H42" s="34"/>
      <c r="I42" s="62">
        <f>SUM(I43:J44)</f>
        <v>0</v>
      </c>
      <c r="J42" s="63"/>
      <c r="K42" s="19">
        <f>SUM(K43:K44)</f>
        <v>8480.42</v>
      </c>
      <c r="L42" s="7">
        <v>0</v>
      </c>
      <c r="M42" s="18"/>
      <c r="N42" s="2" t="s">
        <v>195</v>
      </c>
      <c r="O42" s="25"/>
      <c r="P42" s="25"/>
      <c r="Q42" s="25"/>
      <c r="R42" s="25"/>
      <c r="S42" s="25"/>
      <c r="T42" s="25"/>
      <c r="U42" s="25"/>
      <c r="V42" s="25"/>
      <c r="W42" s="25"/>
      <c r="X42" s="25"/>
      <c r="Y42" s="25"/>
      <c r="Z42" s="25"/>
      <c r="AA42" s="25"/>
      <c r="AB42" s="25"/>
      <c r="AC42" s="25"/>
      <c r="AD42" s="25"/>
      <c r="AE42" s="25"/>
    </row>
    <row r="43" spans="1:31" s="1" customFormat="1" ht="36" customHeight="1">
      <c r="A43" s="40" t="s">
        <v>84</v>
      </c>
      <c r="B43" s="41"/>
      <c r="C43" s="56" t="s">
        <v>85</v>
      </c>
      <c r="D43" s="57"/>
      <c r="E43" s="57"/>
      <c r="F43" s="57"/>
      <c r="G43" s="58"/>
      <c r="H43" s="34"/>
      <c r="I43" s="62">
        <v>0</v>
      </c>
      <c r="J43" s="63"/>
      <c r="K43" s="19">
        <v>8480.42</v>
      </c>
      <c r="L43" s="7">
        <v>0</v>
      </c>
      <c r="M43" s="18"/>
      <c r="N43" s="2" t="s">
        <v>195</v>
      </c>
      <c r="O43" s="25"/>
      <c r="P43" s="25"/>
      <c r="Q43" s="25"/>
      <c r="R43" s="25"/>
      <c r="S43" s="25"/>
      <c r="T43" s="25"/>
      <c r="U43" s="25"/>
      <c r="V43" s="25"/>
      <c r="W43" s="25"/>
      <c r="X43" s="25"/>
      <c r="Y43" s="25"/>
      <c r="Z43" s="25"/>
      <c r="AA43" s="25"/>
      <c r="AB43" s="25"/>
      <c r="AC43" s="25"/>
      <c r="AD43" s="25"/>
      <c r="AE43" s="25"/>
    </row>
    <row r="44" spans="1:31" s="1" customFormat="1" ht="5.25" customHeight="1" hidden="1">
      <c r="A44" s="40" t="s">
        <v>67</v>
      </c>
      <c r="B44" s="41"/>
      <c r="C44" s="44" t="s">
        <v>68</v>
      </c>
      <c r="D44" s="45"/>
      <c r="E44" s="45"/>
      <c r="F44" s="45"/>
      <c r="G44" s="46"/>
      <c r="H44" s="34"/>
      <c r="I44" s="42">
        <v>0</v>
      </c>
      <c r="J44" s="43"/>
      <c r="K44" s="23">
        <v>0</v>
      </c>
      <c r="L44" s="22">
        <v>0</v>
      </c>
      <c r="M44" s="18"/>
      <c r="N44" s="2"/>
      <c r="O44" s="25"/>
      <c r="P44" s="25"/>
      <c r="Q44" s="25"/>
      <c r="R44" s="25"/>
      <c r="S44" s="25"/>
      <c r="T44" s="25"/>
      <c r="U44" s="25"/>
      <c r="V44" s="25"/>
      <c r="W44" s="25"/>
      <c r="X44" s="25"/>
      <c r="Y44" s="25"/>
      <c r="Z44" s="25"/>
      <c r="AA44" s="25"/>
      <c r="AB44" s="25"/>
      <c r="AC44" s="25"/>
      <c r="AD44" s="25"/>
      <c r="AE44" s="25"/>
    </row>
    <row r="45" spans="1:14" ht="30" customHeight="1">
      <c r="A45" s="40" t="s">
        <v>45</v>
      </c>
      <c r="B45" s="41"/>
      <c r="C45" s="88" t="s">
        <v>46</v>
      </c>
      <c r="D45" s="89"/>
      <c r="E45" s="89"/>
      <c r="F45" s="89"/>
      <c r="G45" s="90"/>
      <c r="H45" s="102">
        <f>SUM(H46)</f>
        <v>333259244.53999996</v>
      </c>
      <c r="I45" s="51">
        <f>SUM(I46)</f>
        <v>322160820.68</v>
      </c>
      <c r="J45" s="52"/>
      <c r="K45" s="17">
        <f>SUM(K46)</f>
        <v>320233233.33000004</v>
      </c>
      <c r="L45" s="31">
        <f aca="true" t="shared" si="5" ref="L45:L51">SUM(K45/I45*100)</f>
        <v>99.40166922038152</v>
      </c>
      <c r="M45" s="32">
        <f>SUM(K45/H45*100)</f>
        <v>96.09132787059521</v>
      </c>
      <c r="N45" s="2" t="s">
        <v>201</v>
      </c>
    </row>
    <row r="46" spans="1:14" ht="27" customHeight="1">
      <c r="A46" s="40" t="s">
        <v>47</v>
      </c>
      <c r="B46" s="41"/>
      <c r="C46" s="56" t="s">
        <v>2</v>
      </c>
      <c r="D46" s="57"/>
      <c r="E46" s="57"/>
      <c r="F46" s="57"/>
      <c r="G46" s="58"/>
      <c r="H46" s="102">
        <f>SUM(H47+H50+H61+H94)</f>
        <v>333259244.53999996</v>
      </c>
      <c r="I46" s="51">
        <f>SUM(I47+I50+I61+I94)</f>
        <v>322160820.68</v>
      </c>
      <c r="J46" s="52"/>
      <c r="K46" s="24">
        <f>SUM(K47+K50+K61+K94)</f>
        <v>320233233.33000004</v>
      </c>
      <c r="L46" s="31">
        <f t="shared" si="5"/>
        <v>99.40166922038152</v>
      </c>
      <c r="M46" s="32">
        <f>SUM(K46/H46*100)</f>
        <v>96.09132787059521</v>
      </c>
      <c r="N46" s="2" t="s">
        <v>201</v>
      </c>
    </row>
    <row r="47" spans="1:14" ht="44.25" customHeight="1">
      <c r="A47" s="40" t="s">
        <v>122</v>
      </c>
      <c r="B47" s="41"/>
      <c r="C47" s="56" t="s">
        <v>4</v>
      </c>
      <c r="D47" s="57"/>
      <c r="E47" s="57"/>
      <c r="F47" s="57"/>
      <c r="G47" s="58"/>
      <c r="H47" s="102">
        <f>SUM(H48)</f>
        <v>0</v>
      </c>
      <c r="I47" s="51">
        <f>SUM(I48:J49)</f>
        <v>14831692.93</v>
      </c>
      <c r="J47" s="52"/>
      <c r="K47" s="17">
        <f>SUM(K48:K49)</f>
        <v>14831692.93</v>
      </c>
      <c r="L47" s="31">
        <f t="shared" si="5"/>
        <v>100</v>
      </c>
      <c r="M47" s="19">
        <v>0</v>
      </c>
      <c r="N47" s="2" t="s">
        <v>168</v>
      </c>
    </row>
    <row r="48" spans="1:31" s="3" customFormat="1" ht="71.25" customHeight="1">
      <c r="A48" s="40" t="s">
        <v>86</v>
      </c>
      <c r="B48" s="41"/>
      <c r="C48" s="56" t="s">
        <v>14</v>
      </c>
      <c r="D48" s="57"/>
      <c r="E48" s="57"/>
      <c r="F48" s="57"/>
      <c r="G48" s="58"/>
      <c r="H48" s="34">
        <v>0</v>
      </c>
      <c r="I48" s="42">
        <v>12164300</v>
      </c>
      <c r="J48" s="43"/>
      <c r="K48" s="19">
        <v>12164300</v>
      </c>
      <c r="L48" s="7">
        <f t="shared" si="5"/>
        <v>100</v>
      </c>
      <c r="M48" s="19">
        <v>0</v>
      </c>
      <c r="N48" s="2" t="s">
        <v>222</v>
      </c>
      <c r="O48" s="25"/>
      <c r="P48" s="25"/>
      <c r="Q48" s="25"/>
      <c r="R48" s="25"/>
      <c r="S48" s="25"/>
      <c r="T48" s="25"/>
      <c r="U48" s="25"/>
      <c r="V48" s="25"/>
      <c r="W48" s="25"/>
      <c r="X48" s="25"/>
      <c r="Y48" s="25"/>
      <c r="Z48" s="25"/>
      <c r="AA48" s="25"/>
      <c r="AB48" s="25"/>
      <c r="AC48" s="25"/>
      <c r="AD48" s="25"/>
      <c r="AE48" s="25"/>
    </row>
    <row r="49" spans="1:31" s="3" customFormat="1" ht="57" customHeight="1">
      <c r="A49" s="40" t="s">
        <v>165</v>
      </c>
      <c r="B49" s="41"/>
      <c r="C49" s="56" t="s">
        <v>164</v>
      </c>
      <c r="D49" s="57"/>
      <c r="E49" s="57"/>
      <c r="F49" s="57"/>
      <c r="G49" s="58"/>
      <c r="H49" s="34">
        <v>0</v>
      </c>
      <c r="I49" s="42">
        <v>2667392.93</v>
      </c>
      <c r="J49" s="43"/>
      <c r="K49" s="19">
        <v>2667392.93</v>
      </c>
      <c r="L49" s="7">
        <f t="shared" si="5"/>
        <v>100</v>
      </c>
      <c r="M49" s="19">
        <v>0</v>
      </c>
      <c r="N49" s="2" t="s">
        <v>223</v>
      </c>
      <c r="O49" s="25"/>
      <c r="P49" s="25"/>
      <c r="Q49" s="25"/>
      <c r="R49" s="25"/>
      <c r="S49" s="25"/>
      <c r="T49" s="25"/>
      <c r="U49" s="25"/>
      <c r="V49" s="25"/>
      <c r="W49" s="25"/>
      <c r="X49" s="25"/>
      <c r="Y49" s="25"/>
      <c r="Z49" s="25"/>
      <c r="AA49" s="25"/>
      <c r="AB49" s="25"/>
      <c r="AC49" s="25"/>
      <c r="AD49" s="25"/>
      <c r="AE49" s="25"/>
    </row>
    <row r="50" spans="1:14" ht="43.5" customHeight="1">
      <c r="A50" s="40" t="s">
        <v>87</v>
      </c>
      <c r="B50" s="41"/>
      <c r="C50" s="56" t="s">
        <v>12</v>
      </c>
      <c r="D50" s="57"/>
      <c r="E50" s="57"/>
      <c r="F50" s="57"/>
      <c r="G50" s="58"/>
      <c r="H50" s="102">
        <f>SUM(H51+H52+H53)</f>
        <v>37047942.129999995</v>
      </c>
      <c r="I50" s="96">
        <f>SUM(I51+I52+I53)</f>
        <v>35736732.99</v>
      </c>
      <c r="J50" s="97"/>
      <c r="K50" s="102">
        <f>SUM(K51+K52+K53)</f>
        <v>35736732.98</v>
      </c>
      <c r="L50" s="31">
        <f t="shared" si="5"/>
        <v>99.99999997201758</v>
      </c>
      <c r="M50" s="32">
        <f>SUM(K50/H50*100)</f>
        <v>96.46077737489708</v>
      </c>
      <c r="N50" s="2" t="s">
        <v>200</v>
      </c>
    </row>
    <row r="51" spans="1:14" ht="78.75" customHeight="1">
      <c r="A51" s="59" t="s">
        <v>140</v>
      </c>
      <c r="B51" s="60"/>
      <c r="C51" s="44" t="s">
        <v>141</v>
      </c>
      <c r="D51" s="45"/>
      <c r="E51" s="45"/>
      <c r="F51" s="45"/>
      <c r="G51" s="46"/>
      <c r="H51" s="34">
        <v>992225.94</v>
      </c>
      <c r="I51" s="42">
        <v>992225.94</v>
      </c>
      <c r="J51" s="43"/>
      <c r="K51" s="19">
        <v>992225.94</v>
      </c>
      <c r="L51" s="7">
        <f t="shared" si="5"/>
        <v>100</v>
      </c>
      <c r="M51" s="18">
        <f>SUM(K51/H51*100)</f>
        <v>100</v>
      </c>
      <c r="N51" s="2" t="s">
        <v>216</v>
      </c>
    </row>
    <row r="52" spans="1:31" s="3" customFormat="1" ht="66" customHeight="1">
      <c r="A52" s="40" t="s">
        <v>96</v>
      </c>
      <c r="B52" s="41"/>
      <c r="C52" s="44" t="s">
        <v>97</v>
      </c>
      <c r="D52" s="45"/>
      <c r="E52" s="45"/>
      <c r="F52" s="45"/>
      <c r="G52" s="46"/>
      <c r="H52" s="34">
        <v>1639363.23</v>
      </c>
      <c r="I52" s="42">
        <v>1400363.64</v>
      </c>
      <c r="J52" s="43"/>
      <c r="K52" s="19">
        <v>1400363.64</v>
      </c>
      <c r="L52" s="7">
        <f aca="true" t="shared" si="6" ref="L52:L57">SUM(K52/I52*100)</f>
        <v>100</v>
      </c>
      <c r="M52" s="18">
        <f>SUM(K52/H52*100)</f>
        <v>85.42119369116263</v>
      </c>
      <c r="N52" s="2" t="s">
        <v>196</v>
      </c>
      <c r="O52" s="25"/>
      <c r="P52" s="25"/>
      <c r="Q52" s="25"/>
      <c r="R52" s="25"/>
      <c r="S52" s="25"/>
      <c r="T52" s="25"/>
      <c r="U52" s="25"/>
      <c r="V52" s="25"/>
      <c r="W52" s="25"/>
      <c r="X52" s="25"/>
      <c r="Y52" s="25"/>
      <c r="Z52" s="25"/>
      <c r="AA52" s="25"/>
      <c r="AB52" s="25"/>
      <c r="AC52" s="25"/>
      <c r="AD52" s="25"/>
      <c r="AE52" s="25"/>
    </row>
    <row r="53" spans="1:14" ht="36.75" customHeight="1">
      <c r="A53" s="40" t="s">
        <v>88</v>
      </c>
      <c r="B53" s="41"/>
      <c r="C53" s="56" t="s">
        <v>11</v>
      </c>
      <c r="D53" s="57"/>
      <c r="E53" s="57"/>
      <c r="F53" s="57"/>
      <c r="G53" s="58"/>
      <c r="H53" s="34">
        <f>SUM(H54+H57+H58+H59+H60)</f>
        <v>34416352.95999999</v>
      </c>
      <c r="I53" s="42">
        <f>SUM(I54+I55+I56+I57+I58+I59+I60)</f>
        <v>33344143.41</v>
      </c>
      <c r="J53" s="43"/>
      <c r="K53" s="19">
        <f>SUM(K54+K55+K56+K57+K58+K59+K60)</f>
        <v>33344143.4</v>
      </c>
      <c r="L53" s="7">
        <f t="shared" si="6"/>
        <v>99.99999997000972</v>
      </c>
      <c r="M53" s="18">
        <f>SUM(K53/H53*100)</f>
        <v>96.88459273634787</v>
      </c>
      <c r="N53" s="2" t="s">
        <v>202</v>
      </c>
    </row>
    <row r="54" spans="1:14" ht="48.75" customHeight="1">
      <c r="A54" s="40"/>
      <c r="B54" s="41"/>
      <c r="C54" s="37" t="s">
        <v>146</v>
      </c>
      <c r="D54" s="38"/>
      <c r="E54" s="38"/>
      <c r="F54" s="38"/>
      <c r="G54" s="39"/>
      <c r="H54" s="34">
        <v>2232449.97</v>
      </c>
      <c r="I54" s="42">
        <v>2085063.75</v>
      </c>
      <c r="J54" s="43"/>
      <c r="K54" s="19">
        <v>2085063.75</v>
      </c>
      <c r="L54" s="7">
        <f t="shared" si="6"/>
        <v>100</v>
      </c>
      <c r="M54" s="18">
        <f>SUM(K54/H54*100)</f>
        <v>93.39800568968629</v>
      </c>
      <c r="N54" s="2" t="s">
        <v>197</v>
      </c>
    </row>
    <row r="55" spans="1:14" ht="60.75" customHeight="1">
      <c r="A55" s="40"/>
      <c r="B55" s="55"/>
      <c r="C55" s="37" t="s">
        <v>117</v>
      </c>
      <c r="D55" s="68"/>
      <c r="E55" s="68"/>
      <c r="F55" s="68"/>
      <c r="G55" s="69"/>
      <c r="H55" s="34">
        <v>0</v>
      </c>
      <c r="I55" s="42">
        <v>3000000</v>
      </c>
      <c r="J55" s="55"/>
      <c r="K55" s="19">
        <v>3000000</v>
      </c>
      <c r="L55" s="7">
        <f t="shared" si="6"/>
        <v>100</v>
      </c>
      <c r="M55" s="35">
        <v>0</v>
      </c>
      <c r="N55" s="2" t="s">
        <v>169</v>
      </c>
    </row>
    <row r="56" spans="1:14" ht="38.25" customHeight="1" hidden="1">
      <c r="A56" s="5"/>
      <c r="B56" s="6"/>
      <c r="C56" s="37" t="s">
        <v>72</v>
      </c>
      <c r="D56" s="38"/>
      <c r="E56" s="38"/>
      <c r="F56" s="38"/>
      <c r="G56" s="39"/>
      <c r="H56" s="34">
        <v>0</v>
      </c>
      <c r="I56" s="42">
        <v>0</v>
      </c>
      <c r="J56" s="43"/>
      <c r="K56" s="19">
        <v>0</v>
      </c>
      <c r="L56" s="7" t="e">
        <f t="shared" si="6"/>
        <v>#DIV/0!</v>
      </c>
      <c r="M56" s="19">
        <v>0</v>
      </c>
      <c r="N56" s="2"/>
    </row>
    <row r="57" spans="1:14" ht="51.75" customHeight="1">
      <c r="A57" s="5"/>
      <c r="B57" s="6"/>
      <c r="C57" s="37" t="s">
        <v>142</v>
      </c>
      <c r="D57" s="38"/>
      <c r="E57" s="38"/>
      <c r="F57" s="38"/>
      <c r="G57" s="39"/>
      <c r="H57" s="34">
        <v>20000000</v>
      </c>
      <c r="I57" s="42">
        <v>20000000</v>
      </c>
      <c r="J57" s="43"/>
      <c r="K57" s="19">
        <v>19999999.99</v>
      </c>
      <c r="L57" s="7">
        <f t="shared" si="6"/>
        <v>99.99999994999999</v>
      </c>
      <c r="M57" s="36">
        <f>SUM(K57/H57*100)</f>
        <v>99.99999994999999</v>
      </c>
      <c r="N57" s="2" t="s">
        <v>170</v>
      </c>
    </row>
    <row r="58" spans="1:14" ht="52.5" customHeight="1">
      <c r="A58" s="40"/>
      <c r="B58" s="41"/>
      <c r="C58" s="37" t="s">
        <v>143</v>
      </c>
      <c r="D58" s="38"/>
      <c r="E58" s="38"/>
      <c r="F58" s="38"/>
      <c r="G58" s="39"/>
      <c r="H58" s="34">
        <v>120554.36</v>
      </c>
      <c r="I58" s="42">
        <v>120554.36</v>
      </c>
      <c r="J58" s="43"/>
      <c r="K58" s="19">
        <v>120554.36</v>
      </c>
      <c r="L58" s="7">
        <f>SUM(K58/I58*100)</f>
        <v>100</v>
      </c>
      <c r="M58" s="36">
        <f>SUM(K58/H58*100)</f>
        <v>100</v>
      </c>
      <c r="N58" s="2" t="s">
        <v>171</v>
      </c>
    </row>
    <row r="59" spans="1:14" ht="61.5" customHeight="1">
      <c r="A59" s="40"/>
      <c r="B59" s="55"/>
      <c r="C59" s="37" t="s">
        <v>145</v>
      </c>
      <c r="D59" s="68"/>
      <c r="E59" s="68"/>
      <c r="F59" s="68"/>
      <c r="G59" s="69"/>
      <c r="H59" s="34">
        <v>3842616.33</v>
      </c>
      <c r="I59" s="42">
        <v>0</v>
      </c>
      <c r="J59" s="55"/>
      <c r="K59" s="19">
        <v>0</v>
      </c>
      <c r="L59" s="7">
        <v>0</v>
      </c>
      <c r="M59" s="35">
        <v>0</v>
      </c>
      <c r="N59" s="2" t="s">
        <v>172</v>
      </c>
    </row>
    <row r="60" spans="1:14" ht="40.5" customHeight="1">
      <c r="A60" s="5"/>
      <c r="B60" s="6"/>
      <c r="C60" s="37" t="s">
        <v>144</v>
      </c>
      <c r="D60" s="38"/>
      <c r="E60" s="38"/>
      <c r="F60" s="38"/>
      <c r="G60" s="39"/>
      <c r="H60" s="34">
        <v>8220732.3</v>
      </c>
      <c r="I60" s="42">
        <v>8138525.3</v>
      </c>
      <c r="J60" s="43"/>
      <c r="K60" s="19">
        <v>8138525.3</v>
      </c>
      <c r="L60" s="7">
        <f>SUM(K60/I60*100)</f>
        <v>100</v>
      </c>
      <c r="M60" s="18">
        <f>SUM(K60/H60*100)</f>
        <v>99.00000392909035</v>
      </c>
      <c r="N60" s="2" t="s">
        <v>224</v>
      </c>
    </row>
    <row r="61" spans="1:14" ht="45" customHeight="1">
      <c r="A61" s="40" t="s">
        <v>89</v>
      </c>
      <c r="B61" s="41"/>
      <c r="C61" s="56" t="s">
        <v>5</v>
      </c>
      <c r="D61" s="57"/>
      <c r="E61" s="57"/>
      <c r="F61" s="57"/>
      <c r="G61" s="58"/>
      <c r="H61" s="103">
        <f>SUM(H64+H79+H86+H87+H88+H89+H90+H91+H92+H93)</f>
        <v>282181002.40999997</v>
      </c>
      <c r="I61" s="92">
        <f>SUM(I64+I79+I86+I87+I89+I91+I92++I93)</f>
        <v>259953007.87000003</v>
      </c>
      <c r="J61" s="93"/>
      <c r="K61" s="103">
        <f>SUM(K64+K79+K86+K87+K89+K90+K91+K92+K93)</f>
        <v>258069610.07000002</v>
      </c>
      <c r="L61" s="31">
        <f>SUM(K61/I61*100)</f>
        <v>99.27548528273161</v>
      </c>
      <c r="M61" s="32">
        <v>93.16</v>
      </c>
      <c r="N61" s="2" t="s">
        <v>215</v>
      </c>
    </row>
    <row r="62" spans="1:14" ht="19.5" customHeight="1" hidden="1">
      <c r="A62" s="40" t="s">
        <v>48</v>
      </c>
      <c r="B62" s="41"/>
      <c r="C62" s="56" t="s">
        <v>13</v>
      </c>
      <c r="D62" s="57"/>
      <c r="E62" s="57"/>
      <c r="F62" s="57"/>
      <c r="G62" s="58"/>
      <c r="H62" s="34"/>
      <c r="I62" s="49">
        <v>0</v>
      </c>
      <c r="J62" s="50"/>
      <c r="K62" s="21"/>
      <c r="L62" s="8"/>
      <c r="M62" s="18"/>
      <c r="N62" s="2"/>
    </row>
    <row r="63" spans="1:14" ht="0" customHeight="1" hidden="1">
      <c r="A63" s="40" t="s">
        <v>49</v>
      </c>
      <c r="B63" s="41"/>
      <c r="C63" s="37" t="s">
        <v>10</v>
      </c>
      <c r="D63" s="38"/>
      <c r="E63" s="38"/>
      <c r="F63" s="38"/>
      <c r="G63" s="39"/>
      <c r="H63" s="34"/>
      <c r="I63" s="47">
        <v>0</v>
      </c>
      <c r="J63" s="48"/>
      <c r="K63" s="21"/>
      <c r="L63" s="8"/>
      <c r="M63" s="18"/>
      <c r="N63" s="2"/>
    </row>
    <row r="64" spans="1:14" ht="45.75" customHeight="1">
      <c r="A64" s="40" t="s">
        <v>90</v>
      </c>
      <c r="B64" s="41"/>
      <c r="C64" s="37" t="s">
        <v>8</v>
      </c>
      <c r="D64" s="38"/>
      <c r="E64" s="38"/>
      <c r="F64" s="38"/>
      <c r="G64" s="39"/>
      <c r="H64" s="34">
        <f>SUM(H66+H67+H68+H69+H70+H71+H72+H73+H74+H75+H76+H77+H78)</f>
        <v>248033356.10999998</v>
      </c>
      <c r="I64" s="42">
        <f>SUM(I66+I67+I68+I69+I70+I71+I72+I73+I74+I75+I76+I77+I78)</f>
        <v>234815921.43000004</v>
      </c>
      <c r="J64" s="43"/>
      <c r="K64" s="19">
        <f>SUM(K66+K67+K68+K69+K70+K71+K72+K73+K74+K76+K77+K78)</f>
        <v>232991331.19000003</v>
      </c>
      <c r="L64" s="7">
        <f>SUM(K64/I64*100)</f>
        <v>99.222969963498</v>
      </c>
      <c r="M64" s="18">
        <v>93.08</v>
      </c>
      <c r="N64" s="2" t="s">
        <v>214</v>
      </c>
    </row>
    <row r="65" spans="1:14" ht="14.25" customHeight="1">
      <c r="A65" s="5"/>
      <c r="B65" s="6"/>
      <c r="C65" s="37" t="s">
        <v>63</v>
      </c>
      <c r="D65" s="38"/>
      <c r="E65" s="38"/>
      <c r="F65" s="38"/>
      <c r="G65" s="39"/>
      <c r="H65" s="34"/>
      <c r="I65" s="42"/>
      <c r="J65" s="43"/>
      <c r="K65" s="19"/>
      <c r="L65" s="7"/>
      <c r="M65" s="18"/>
      <c r="N65" s="2"/>
    </row>
    <row r="66" spans="1:31" s="4" customFormat="1" ht="50.25" customHeight="1">
      <c r="A66" s="5"/>
      <c r="B66" s="6"/>
      <c r="C66" s="64" t="s">
        <v>147</v>
      </c>
      <c r="D66" s="82"/>
      <c r="E66" s="82"/>
      <c r="F66" s="82"/>
      <c r="G66" s="65"/>
      <c r="H66" s="34">
        <v>11407850</v>
      </c>
      <c r="I66" s="42">
        <v>11407850</v>
      </c>
      <c r="J66" s="43"/>
      <c r="K66" s="19">
        <v>11407850</v>
      </c>
      <c r="L66" s="7">
        <f aca="true" t="shared" si="7" ref="L66:L94">SUM(K66/I66*100)</f>
        <v>100</v>
      </c>
      <c r="M66" s="18">
        <v>100</v>
      </c>
      <c r="N66" s="2" t="s">
        <v>173</v>
      </c>
      <c r="O66" s="25"/>
      <c r="P66" s="25"/>
      <c r="Q66" s="25"/>
      <c r="R66" s="25"/>
      <c r="S66" s="25"/>
      <c r="T66" s="25"/>
      <c r="U66" s="25"/>
      <c r="V66" s="25"/>
      <c r="W66" s="25"/>
      <c r="X66" s="25"/>
      <c r="Y66" s="25"/>
      <c r="Z66" s="25"/>
      <c r="AA66" s="25"/>
      <c r="AB66" s="25"/>
      <c r="AC66" s="25"/>
      <c r="AD66" s="25"/>
      <c r="AE66" s="25"/>
    </row>
    <row r="67" spans="1:31" s="4" customFormat="1" ht="85.5" customHeight="1">
      <c r="A67" s="5"/>
      <c r="B67" s="6"/>
      <c r="C67" s="64" t="s">
        <v>148</v>
      </c>
      <c r="D67" s="82"/>
      <c r="E67" s="82"/>
      <c r="F67" s="82"/>
      <c r="G67" s="65"/>
      <c r="H67" s="34">
        <v>143208151</v>
      </c>
      <c r="I67" s="42">
        <v>130700750</v>
      </c>
      <c r="J67" s="43"/>
      <c r="K67" s="19">
        <v>130700750</v>
      </c>
      <c r="L67" s="7">
        <f t="shared" si="7"/>
        <v>100</v>
      </c>
      <c r="M67" s="18">
        <f>SUM(K67/H67*100)</f>
        <v>91.26627855142128</v>
      </c>
      <c r="N67" s="2" t="s">
        <v>198</v>
      </c>
      <c r="O67" s="25"/>
      <c r="P67" s="25"/>
      <c r="Q67" s="25"/>
      <c r="R67" s="25"/>
      <c r="S67" s="25"/>
      <c r="T67" s="25"/>
      <c r="U67" s="25"/>
      <c r="V67" s="25"/>
      <c r="W67" s="25"/>
      <c r="X67" s="25"/>
      <c r="Y67" s="25"/>
      <c r="Z67" s="25"/>
      <c r="AA67" s="25"/>
      <c r="AB67" s="25"/>
      <c r="AC67" s="25"/>
      <c r="AD67" s="25"/>
      <c r="AE67" s="25"/>
    </row>
    <row r="68" spans="1:31" s="4" customFormat="1" ht="72.75" customHeight="1">
      <c r="A68" s="5"/>
      <c r="B68" s="6"/>
      <c r="C68" s="64" t="s">
        <v>157</v>
      </c>
      <c r="D68" s="82"/>
      <c r="E68" s="82"/>
      <c r="F68" s="82"/>
      <c r="G68" s="65"/>
      <c r="H68" s="34">
        <v>5270000</v>
      </c>
      <c r="I68" s="42">
        <v>5470000</v>
      </c>
      <c r="J68" s="43"/>
      <c r="K68" s="21">
        <v>5470000</v>
      </c>
      <c r="L68" s="7">
        <f t="shared" si="7"/>
        <v>100</v>
      </c>
      <c r="M68" s="18">
        <f>SUM(K68/H68*100)</f>
        <v>103.79506641366223</v>
      </c>
      <c r="N68" s="2" t="s">
        <v>199</v>
      </c>
      <c r="O68" s="25"/>
      <c r="P68" s="25"/>
      <c r="Q68" s="25"/>
      <c r="R68" s="25"/>
      <c r="S68" s="25"/>
      <c r="T68" s="25"/>
      <c r="U68" s="25"/>
      <c r="V68" s="25"/>
      <c r="W68" s="25"/>
      <c r="X68" s="25"/>
      <c r="Y68" s="25"/>
      <c r="Z68" s="25"/>
      <c r="AA68" s="25"/>
      <c r="AB68" s="25"/>
      <c r="AC68" s="25"/>
      <c r="AD68" s="25"/>
      <c r="AE68" s="25"/>
    </row>
    <row r="69" spans="1:31" s="4" customFormat="1" ht="62.25" customHeight="1">
      <c r="A69" s="5"/>
      <c r="B69" s="6"/>
      <c r="C69" s="64" t="s">
        <v>149</v>
      </c>
      <c r="D69" s="82"/>
      <c r="E69" s="82"/>
      <c r="F69" s="82"/>
      <c r="G69" s="65"/>
      <c r="H69" s="34">
        <v>34748725</v>
      </c>
      <c r="I69" s="42">
        <v>36386285</v>
      </c>
      <c r="J69" s="43"/>
      <c r="K69" s="19">
        <v>36386285</v>
      </c>
      <c r="L69" s="7">
        <f t="shared" si="7"/>
        <v>100</v>
      </c>
      <c r="M69" s="18">
        <f>SUM(K69/H69*100)</f>
        <v>104.71257578515471</v>
      </c>
      <c r="N69" s="2" t="s">
        <v>225</v>
      </c>
      <c r="O69" s="25"/>
      <c r="P69" s="25"/>
      <c r="Q69" s="25"/>
      <c r="R69" s="25"/>
      <c r="S69" s="25"/>
      <c r="T69" s="25"/>
      <c r="U69" s="25"/>
      <c r="V69" s="25"/>
      <c r="W69" s="25"/>
      <c r="X69" s="25"/>
      <c r="Y69" s="25"/>
      <c r="Z69" s="25"/>
      <c r="AA69" s="25"/>
      <c r="AB69" s="25"/>
      <c r="AC69" s="25"/>
      <c r="AD69" s="25"/>
      <c r="AE69" s="25"/>
    </row>
    <row r="70" spans="1:31" s="4" customFormat="1" ht="51.75" customHeight="1">
      <c r="A70" s="5"/>
      <c r="B70" s="6"/>
      <c r="C70" s="64" t="s">
        <v>150</v>
      </c>
      <c r="D70" s="82"/>
      <c r="E70" s="82"/>
      <c r="F70" s="82"/>
      <c r="G70" s="65"/>
      <c r="H70" s="34">
        <v>1477840</v>
      </c>
      <c r="I70" s="42">
        <v>1477840</v>
      </c>
      <c r="J70" s="43"/>
      <c r="K70" s="19">
        <v>1477840</v>
      </c>
      <c r="L70" s="7">
        <f t="shared" si="7"/>
        <v>100</v>
      </c>
      <c r="M70" s="36">
        <f>SUM(K70/H70*100)</f>
        <v>100</v>
      </c>
      <c r="N70" s="2" t="s">
        <v>174</v>
      </c>
      <c r="O70" s="25"/>
      <c r="P70" s="25"/>
      <c r="Q70" s="25"/>
      <c r="R70" s="25"/>
      <c r="S70" s="25"/>
      <c r="T70" s="25"/>
      <c r="U70" s="25"/>
      <c r="V70" s="25"/>
      <c r="W70" s="25"/>
      <c r="X70" s="25"/>
      <c r="Y70" s="25"/>
      <c r="Z70" s="25"/>
      <c r="AA70" s="25"/>
      <c r="AB70" s="25"/>
      <c r="AC70" s="25"/>
      <c r="AD70" s="25"/>
      <c r="AE70" s="25"/>
    </row>
    <row r="71" spans="1:31" s="4" customFormat="1" ht="42" customHeight="1">
      <c r="A71" s="5"/>
      <c r="B71" s="6"/>
      <c r="C71" s="64" t="s">
        <v>151</v>
      </c>
      <c r="D71" s="82"/>
      <c r="E71" s="82"/>
      <c r="F71" s="82"/>
      <c r="G71" s="65"/>
      <c r="H71" s="34">
        <v>830909</v>
      </c>
      <c r="I71" s="42">
        <v>830909</v>
      </c>
      <c r="J71" s="43"/>
      <c r="K71" s="19">
        <v>830909</v>
      </c>
      <c r="L71" s="7">
        <f t="shared" si="7"/>
        <v>100</v>
      </c>
      <c r="M71" s="36">
        <f>SUM(K71/H71*100)</f>
        <v>100</v>
      </c>
      <c r="N71" s="2" t="s">
        <v>175</v>
      </c>
      <c r="O71" s="25"/>
      <c r="P71" s="25"/>
      <c r="Q71" s="25"/>
      <c r="R71" s="25"/>
      <c r="S71" s="25"/>
      <c r="T71" s="25"/>
      <c r="U71" s="25"/>
      <c r="V71" s="25"/>
      <c r="W71" s="25"/>
      <c r="X71" s="25"/>
      <c r="Y71" s="25"/>
      <c r="Z71" s="25"/>
      <c r="AA71" s="25"/>
      <c r="AB71" s="25"/>
      <c r="AC71" s="25"/>
      <c r="AD71" s="25"/>
      <c r="AE71" s="25"/>
    </row>
    <row r="72" spans="1:31" s="4" customFormat="1" ht="56.25" customHeight="1">
      <c r="A72" s="5"/>
      <c r="B72" s="6"/>
      <c r="C72" s="64" t="s">
        <v>153</v>
      </c>
      <c r="D72" s="82"/>
      <c r="E72" s="82"/>
      <c r="F72" s="82"/>
      <c r="G72" s="65"/>
      <c r="H72" s="34">
        <v>3688.19</v>
      </c>
      <c r="I72" s="42">
        <v>3688.19</v>
      </c>
      <c r="J72" s="43"/>
      <c r="K72" s="19">
        <v>3688.19</v>
      </c>
      <c r="L72" s="7">
        <f t="shared" si="7"/>
        <v>100</v>
      </c>
      <c r="M72" s="36">
        <v>100</v>
      </c>
      <c r="N72" s="2" t="s">
        <v>176</v>
      </c>
      <c r="O72" s="25"/>
      <c r="P72" s="25"/>
      <c r="Q72" s="25"/>
      <c r="R72" s="25"/>
      <c r="S72" s="25"/>
      <c r="T72" s="25"/>
      <c r="U72" s="25"/>
      <c r="V72" s="25"/>
      <c r="W72" s="25"/>
      <c r="X72" s="25"/>
      <c r="Y72" s="25"/>
      <c r="Z72" s="25"/>
      <c r="AA72" s="25"/>
      <c r="AB72" s="25"/>
      <c r="AC72" s="25"/>
      <c r="AD72" s="25"/>
      <c r="AE72" s="25"/>
    </row>
    <row r="73" spans="1:31" s="4" customFormat="1" ht="72.75" customHeight="1">
      <c r="A73" s="5"/>
      <c r="B73" s="6"/>
      <c r="C73" s="64" t="s">
        <v>158</v>
      </c>
      <c r="D73" s="82"/>
      <c r="E73" s="82"/>
      <c r="F73" s="82"/>
      <c r="G73" s="65"/>
      <c r="H73" s="34">
        <v>207694.76</v>
      </c>
      <c r="I73" s="42">
        <v>1194032.37</v>
      </c>
      <c r="J73" s="43"/>
      <c r="K73" s="19">
        <v>1115297.02</v>
      </c>
      <c r="L73" s="7">
        <f t="shared" si="7"/>
        <v>93.40592835016692</v>
      </c>
      <c r="M73" s="36">
        <f>SUM(K73/H73*100)</f>
        <v>536.9885210392405</v>
      </c>
      <c r="N73" s="2" t="s">
        <v>177</v>
      </c>
      <c r="O73" s="25"/>
      <c r="P73" s="25"/>
      <c r="Q73" s="25"/>
      <c r="R73" s="25"/>
      <c r="S73" s="25"/>
      <c r="T73" s="25"/>
      <c r="U73" s="25"/>
      <c r="V73" s="25"/>
      <c r="W73" s="25"/>
      <c r="X73" s="25"/>
      <c r="Y73" s="25"/>
      <c r="Z73" s="25"/>
      <c r="AA73" s="25"/>
      <c r="AB73" s="25"/>
      <c r="AC73" s="25"/>
      <c r="AD73" s="25"/>
      <c r="AE73" s="25"/>
    </row>
    <row r="74" spans="1:31" s="4" customFormat="1" ht="69" customHeight="1">
      <c r="A74" s="5"/>
      <c r="B74" s="6"/>
      <c r="C74" s="64" t="s">
        <v>155</v>
      </c>
      <c r="D74" s="82"/>
      <c r="E74" s="82"/>
      <c r="F74" s="82"/>
      <c r="G74" s="65"/>
      <c r="H74" s="34">
        <v>1995000</v>
      </c>
      <c r="I74" s="42">
        <v>2790313</v>
      </c>
      <c r="J74" s="43"/>
      <c r="K74" s="19">
        <v>2204757.11</v>
      </c>
      <c r="L74" s="7">
        <f t="shared" si="7"/>
        <v>79.01468795794592</v>
      </c>
      <c r="M74" s="18">
        <f>SUM(K74/H74*100)</f>
        <v>110.51414085213031</v>
      </c>
      <c r="N74" s="2" t="s">
        <v>182</v>
      </c>
      <c r="O74" s="25"/>
      <c r="P74" s="25"/>
      <c r="Q74" s="25"/>
      <c r="R74" s="25"/>
      <c r="S74" s="25"/>
      <c r="T74" s="25"/>
      <c r="U74" s="25"/>
      <c r="V74" s="25"/>
      <c r="W74" s="25"/>
      <c r="X74" s="25"/>
      <c r="Y74" s="25"/>
      <c r="Z74" s="25"/>
      <c r="AA74" s="25"/>
      <c r="AB74" s="25"/>
      <c r="AC74" s="25"/>
      <c r="AD74" s="25"/>
      <c r="AE74" s="25"/>
    </row>
    <row r="75" spans="1:31" s="4" customFormat="1" ht="69.75" customHeight="1">
      <c r="A75" s="5"/>
      <c r="B75" s="6"/>
      <c r="C75" s="64" t="s">
        <v>154</v>
      </c>
      <c r="D75" s="82"/>
      <c r="E75" s="82"/>
      <c r="F75" s="82"/>
      <c r="G75" s="65"/>
      <c r="H75" s="34">
        <v>3387.08</v>
      </c>
      <c r="I75" s="42">
        <v>3387.08</v>
      </c>
      <c r="J75" s="43"/>
      <c r="K75" s="19">
        <v>0</v>
      </c>
      <c r="L75" s="7">
        <f t="shared" si="7"/>
        <v>0</v>
      </c>
      <c r="M75" s="35">
        <v>0</v>
      </c>
      <c r="N75" s="2" t="s">
        <v>178</v>
      </c>
      <c r="O75" s="25"/>
      <c r="P75" s="25"/>
      <c r="Q75" s="25"/>
      <c r="R75" s="25"/>
      <c r="S75" s="25"/>
      <c r="T75" s="25"/>
      <c r="U75" s="25"/>
      <c r="V75" s="25"/>
      <c r="W75" s="25"/>
      <c r="X75" s="25"/>
      <c r="Y75" s="25"/>
      <c r="Z75" s="25"/>
      <c r="AA75" s="25"/>
      <c r="AB75" s="25"/>
      <c r="AC75" s="25"/>
      <c r="AD75" s="25"/>
      <c r="AE75" s="25"/>
    </row>
    <row r="76" spans="1:31" s="4" customFormat="1" ht="38.25" customHeight="1">
      <c r="A76" s="40"/>
      <c r="B76" s="55"/>
      <c r="C76" s="64" t="s">
        <v>152</v>
      </c>
      <c r="D76" s="68"/>
      <c r="E76" s="68"/>
      <c r="F76" s="68"/>
      <c r="G76" s="69"/>
      <c r="H76" s="34">
        <v>1950219</v>
      </c>
      <c r="I76" s="42">
        <v>1950219</v>
      </c>
      <c r="J76" s="55"/>
      <c r="K76" s="19">
        <v>1950219</v>
      </c>
      <c r="L76" s="7">
        <f t="shared" si="7"/>
        <v>100</v>
      </c>
      <c r="M76" s="36">
        <v>100</v>
      </c>
      <c r="N76" s="2" t="s">
        <v>179</v>
      </c>
      <c r="O76" s="25"/>
      <c r="P76" s="25"/>
      <c r="Q76" s="25"/>
      <c r="R76" s="25"/>
      <c r="S76" s="25"/>
      <c r="T76" s="25"/>
      <c r="U76" s="25"/>
      <c r="V76" s="25"/>
      <c r="W76" s="25"/>
      <c r="X76" s="25"/>
      <c r="Y76" s="25"/>
      <c r="Z76" s="25"/>
      <c r="AA76" s="25"/>
      <c r="AB76" s="25"/>
      <c r="AC76" s="25"/>
      <c r="AD76" s="25"/>
      <c r="AE76" s="25"/>
    </row>
    <row r="77" spans="1:31" s="4" customFormat="1" ht="89.25" customHeight="1">
      <c r="A77" s="40"/>
      <c r="B77" s="55"/>
      <c r="C77" s="64" t="s">
        <v>159</v>
      </c>
      <c r="D77" s="68"/>
      <c r="E77" s="68"/>
      <c r="F77" s="68"/>
      <c r="G77" s="69"/>
      <c r="H77" s="34">
        <v>42772404.38</v>
      </c>
      <c r="I77" s="42">
        <v>38679480.21</v>
      </c>
      <c r="J77" s="55"/>
      <c r="K77" s="19">
        <v>37722972.02</v>
      </c>
      <c r="L77" s="7">
        <f>SUM(K77/I77*100)</f>
        <v>97.52709140658848</v>
      </c>
      <c r="M77" s="18">
        <f>SUM(K77/H77*100)</f>
        <v>88.19464925296305</v>
      </c>
      <c r="N77" s="2" t="s">
        <v>226</v>
      </c>
      <c r="O77" s="25"/>
      <c r="P77" s="25"/>
      <c r="Q77" s="25"/>
      <c r="R77" s="25"/>
      <c r="S77" s="25"/>
      <c r="T77" s="25"/>
      <c r="U77" s="25"/>
      <c r="V77" s="25"/>
      <c r="W77" s="25"/>
      <c r="X77" s="25"/>
      <c r="Y77" s="25"/>
      <c r="Z77" s="25"/>
      <c r="AA77" s="25"/>
      <c r="AB77" s="25"/>
      <c r="AC77" s="25"/>
      <c r="AD77" s="25"/>
      <c r="AE77" s="25"/>
    </row>
    <row r="78" spans="1:31" s="4" customFormat="1" ht="51" customHeight="1">
      <c r="A78" s="40"/>
      <c r="B78" s="41"/>
      <c r="C78" s="64" t="s">
        <v>156</v>
      </c>
      <c r="D78" s="82"/>
      <c r="E78" s="82"/>
      <c r="F78" s="82"/>
      <c r="G78" s="65"/>
      <c r="H78" s="34">
        <v>4157487.7</v>
      </c>
      <c r="I78" s="42">
        <v>3921167.58</v>
      </c>
      <c r="J78" s="43"/>
      <c r="K78" s="19">
        <v>3720763.85</v>
      </c>
      <c r="L78" s="7">
        <f>SUM(K78/I78*100)</f>
        <v>94.88918221648666</v>
      </c>
      <c r="M78" s="18">
        <f>SUM(K78/H78*100)</f>
        <v>89.49548666133154</v>
      </c>
      <c r="N78" s="2" t="s">
        <v>208</v>
      </c>
      <c r="O78" s="25"/>
      <c r="P78" s="25"/>
      <c r="Q78" s="25"/>
      <c r="R78" s="25"/>
      <c r="S78" s="25"/>
      <c r="T78" s="25"/>
      <c r="U78" s="25"/>
      <c r="V78" s="25"/>
      <c r="W78" s="25"/>
      <c r="X78" s="25"/>
      <c r="Y78" s="25"/>
      <c r="Z78" s="25"/>
      <c r="AA78" s="25"/>
      <c r="AB78" s="25"/>
      <c r="AC78" s="25"/>
      <c r="AD78" s="25"/>
      <c r="AE78" s="25"/>
    </row>
    <row r="79" spans="1:14" ht="82.5" customHeight="1">
      <c r="A79" s="40" t="s">
        <v>120</v>
      </c>
      <c r="B79" s="41"/>
      <c r="C79" s="37" t="s">
        <v>69</v>
      </c>
      <c r="D79" s="38"/>
      <c r="E79" s="38"/>
      <c r="F79" s="38"/>
      <c r="G79" s="39"/>
      <c r="H79" s="34">
        <v>3009526</v>
      </c>
      <c r="I79" s="42">
        <v>940000</v>
      </c>
      <c r="J79" s="43"/>
      <c r="K79" s="104">
        <v>940000</v>
      </c>
      <c r="L79" s="7">
        <f t="shared" si="7"/>
        <v>100</v>
      </c>
      <c r="M79" s="18">
        <f>SUM(K79/H79*100)</f>
        <v>31.23415448146984</v>
      </c>
      <c r="N79" s="2" t="s">
        <v>209</v>
      </c>
    </row>
    <row r="80" spans="1:14" ht="45.75" customHeight="1" hidden="1">
      <c r="A80" s="40" t="s">
        <v>98</v>
      </c>
      <c r="B80" s="41"/>
      <c r="C80" s="37" t="s">
        <v>99</v>
      </c>
      <c r="D80" s="38"/>
      <c r="E80" s="38"/>
      <c r="F80" s="38"/>
      <c r="G80" s="39"/>
      <c r="H80" s="34"/>
      <c r="I80" s="42">
        <v>0</v>
      </c>
      <c r="J80" s="43"/>
      <c r="K80" s="19">
        <v>0</v>
      </c>
      <c r="L80" s="7" t="e">
        <f t="shared" si="7"/>
        <v>#DIV/0!</v>
      </c>
      <c r="M80" s="18"/>
      <c r="N80" s="2"/>
    </row>
    <row r="81" spans="1:14" ht="14.25" customHeight="1" hidden="1">
      <c r="A81" s="40" t="s">
        <v>91</v>
      </c>
      <c r="B81" s="41"/>
      <c r="C81" s="37" t="s">
        <v>7</v>
      </c>
      <c r="D81" s="38"/>
      <c r="E81" s="38"/>
      <c r="F81" s="38"/>
      <c r="G81" s="39"/>
      <c r="H81" s="34"/>
      <c r="I81" s="42">
        <f>SUM(I82:J85)</f>
        <v>0</v>
      </c>
      <c r="J81" s="43"/>
      <c r="K81" s="23">
        <f>SUM(K85)</f>
        <v>0</v>
      </c>
      <c r="L81" s="7" t="e">
        <f t="shared" si="7"/>
        <v>#DIV/0!</v>
      </c>
      <c r="M81" s="18"/>
      <c r="N81" s="2"/>
    </row>
    <row r="82" spans="1:14" ht="4.5" customHeight="1" hidden="1">
      <c r="A82" s="40"/>
      <c r="B82" s="41"/>
      <c r="C82" s="37"/>
      <c r="D82" s="38"/>
      <c r="E82" s="38"/>
      <c r="F82" s="38"/>
      <c r="G82" s="39"/>
      <c r="H82" s="34"/>
      <c r="I82" s="42"/>
      <c r="J82" s="43"/>
      <c r="K82" s="23"/>
      <c r="L82" s="7" t="e">
        <f t="shared" si="7"/>
        <v>#DIV/0!</v>
      </c>
      <c r="M82" s="18"/>
      <c r="N82" s="2"/>
    </row>
    <row r="83" spans="1:14" ht="0.75" customHeight="1" hidden="1">
      <c r="A83" s="40" t="s">
        <v>73</v>
      </c>
      <c r="B83" s="41"/>
      <c r="C83" s="37" t="s">
        <v>75</v>
      </c>
      <c r="D83" s="38"/>
      <c r="E83" s="38"/>
      <c r="F83" s="38"/>
      <c r="G83" s="39"/>
      <c r="H83" s="34"/>
      <c r="I83" s="42"/>
      <c r="J83" s="43"/>
      <c r="K83" s="23"/>
      <c r="L83" s="7" t="e">
        <f t="shared" si="7"/>
        <v>#DIV/0!</v>
      </c>
      <c r="M83" s="18"/>
      <c r="N83" s="2"/>
    </row>
    <row r="84" spans="1:14" ht="16.5" customHeight="1" hidden="1">
      <c r="A84" s="40" t="s">
        <v>74</v>
      </c>
      <c r="B84" s="41"/>
      <c r="C84" s="37" t="s">
        <v>76</v>
      </c>
      <c r="D84" s="38"/>
      <c r="E84" s="38"/>
      <c r="F84" s="38"/>
      <c r="G84" s="39"/>
      <c r="H84" s="34"/>
      <c r="I84" s="42"/>
      <c r="J84" s="43"/>
      <c r="K84" s="23"/>
      <c r="L84" s="7" t="e">
        <f t="shared" si="7"/>
        <v>#DIV/0!</v>
      </c>
      <c r="M84" s="18"/>
      <c r="N84" s="2"/>
    </row>
    <row r="85" spans="1:14" ht="9" customHeight="1" hidden="1">
      <c r="A85" s="40" t="s">
        <v>92</v>
      </c>
      <c r="B85" s="41"/>
      <c r="C85" s="37" t="s">
        <v>64</v>
      </c>
      <c r="D85" s="38"/>
      <c r="E85" s="38"/>
      <c r="F85" s="38"/>
      <c r="G85" s="39"/>
      <c r="H85" s="34"/>
      <c r="I85" s="42">
        <v>0</v>
      </c>
      <c r="J85" s="43"/>
      <c r="K85" s="23">
        <v>0</v>
      </c>
      <c r="L85" s="7" t="e">
        <f t="shared" si="7"/>
        <v>#DIV/0!</v>
      </c>
      <c r="M85" s="18"/>
      <c r="N85" s="2"/>
    </row>
    <row r="86" spans="1:14" ht="81" customHeight="1">
      <c r="A86" s="40" t="s">
        <v>98</v>
      </c>
      <c r="B86" s="55"/>
      <c r="C86" s="37" t="s">
        <v>128</v>
      </c>
      <c r="D86" s="68"/>
      <c r="E86" s="68"/>
      <c r="F86" s="68"/>
      <c r="G86" s="69"/>
      <c r="H86" s="34">
        <v>16733446.32</v>
      </c>
      <c r="I86" s="42">
        <v>10825443.44</v>
      </c>
      <c r="J86" s="55"/>
      <c r="K86" s="99">
        <v>10766635.88</v>
      </c>
      <c r="L86" s="7">
        <f aca="true" t="shared" si="8" ref="L86:L93">SUM(K86/I86*100)</f>
        <v>99.45676534798838</v>
      </c>
      <c r="M86" s="18">
        <f>SUM(K86/H86*100)</f>
        <v>64.34201104844493</v>
      </c>
      <c r="N86" s="2" t="s">
        <v>207</v>
      </c>
    </row>
    <row r="87" spans="1:14" ht="45.75" customHeight="1">
      <c r="A87" s="40" t="s">
        <v>83</v>
      </c>
      <c r="B87" s="41"/>
      <c r="C87" s="37" t="s">
        <v>107</v>
      </c>
      <c r="D87" s="38"/>
      <c r="E87" s="38"/>
      <c r="F87" s="38"/>
      <c r="G87" s="39"/>
      <c r="H87" s="34">
        <v>135583</v>
      </c>
      <c r="I87" s="42">
        <v>135583</v>
      </c>
      <c r="J87" s="43"/>
      <c r="K87" s="19">
        <v>135583</v>
      </c>
      <c r="L87" s="7">
        <f t="shared" si="8"/>
        <v>100</v>
      </c>
      <c r="M87" s="18">
        <v>100</v>
      </c>
      <c r="N87" s="2" t="s">
        <v>180</v>
      </c>
    </row>
    <row r="88" spans="1:14" ht="39.75" customHeight="1">
      <c r="A88" s="40" t="s">
        <v>166</v>
      </c>
      <c r="B88" s="41"/>
      <c r="C88" s="37" t="s">
        <v>110</v>
      </c>
      <c r="D88" s="38"/>
      <c r="E88" s="38"/>
      <c r="F88" s="38"/>
      <c r="G88" s="39"/>
      <c r="H88" s="34">
        <v>1083302.98</v>
      </c>
      <c r="I88" s="42">
        <v>0</v>
      </c>
      <c r="J88" s="43"/>
      <c r="K88" s="19">
        <v>0</v>
      </c>
      <c r="L88" s="7">
        <v>0</v>
      </c>
      <c r="M88" s="35">
        <v>0</v>
      </c>
      <c r="N88" s="2" t="s">
        <v>181</v>
      </c>
    </row>
    <row r="89" spans="1:14" ht="57.75" customHeight="1">
      <c r="A89" s="40" t="s">
        <v>113</v>
      </c>
      <c r="B89" s="55"/>
      <c r="C89" s="37" t="s">
        <v>129</v>
      </c>
      <c r="D89" s="68"/>
      <c r="E89" s="68"/>
      <c r="F89" s="68"/>
      <c r="G89" s="69"/>
      <c r="H89" s="34">
        <v>9777278</v>
      </c>
      <c r="I89" s="42">
        <v>9777278</v>
      </c>
      <c r="J89" s="55"/>
      <c r="K89" s="99">
        <v>9777278</v>
      </c>
      <c r="L89" s="7">
        <f t="shared" si="8"/>
        <v>100</v>
      </c>
      <c r="M89" s="18">
        <f aca="true" t="shared" si="9" ref="M89:M96">SUM(K89/H89*100)</f>
        <v>100</v>
      </c>
      <c r="N89" s="2" t="s">
        <v>180</v>
      </c>
    </row>
    <row r="90" spans="1:14" ht="65.25" customHeight="1" hidden="1">
      <c r="A90" s="40" t="s">
        <v>116</v>
      </c>
      <c r="B90" s="55"/>
      <c r="C90" s="44" t="s">
        <v>126</v>
      </c>
      <c r="D90" s="68"/>
      <c r="E90" s="68"/>
      <c r="F90" s="68"/>
      <c r="G90" s="69"/>
      <c r="H90" s="34"/>
      <c r="I90" s="42"/>
      <c r="J90" s="55"/>
      <c r="K90" s="19"/>
      <c r="L90" s="7" t="e">
        <f t="shared" si="8"/>
        <v>#DIV/0!</v>
      </c>
      <c r="M90" s="18" t="e">
        <f t="shared" si="9"/>
        <v>#DIV/0!</v>
      </c>
      <c r="N90" s="2" t="s">
        <v>127</v>
      </c>
    </row>
    <row r="91" spans="1:14" ht="57.75" customHeight="1">
      <c r="A91" s="40" t="s">
        <v>82</v>
      </c>
      <c r="B91" s="41"/>
      <c r="C91" s="37" t="s">
        <v>6</v>
      </c>
      <c r="D91" s="38"/>
      <c r="E91" s="38"/>
      <c r="F91" s="38"/>
      <c r="G91" s="39"/>
      <c r="H91" s="34">
        <v>1081951</v>
      </c>
      <c r="I91" s="42">
        <v>1132223</v>
      </c>
      <c r="J91" s="43"/>
      <c r="K91" s="19">
        <v>1132223</v>
      </c>
      <c r="L91" s="7">
        <f t="shared" si="8"/>
        <v>100</v>
      </c>
      <c r="M91" s="18">
        <f t="shared" si="9"/>
        <v>104.6464211410683</v>
      </c>
      <c r="N91" s="2" t="s">
        <v>210</v>
      </c>
    </row>
    <row r="92" spans="1:14" ht="37.5" customHeight="1">
      <c r="A92" s="40" t="s">
        <v>124</v>
      </c>
      <c r="B92" s="55"/>
      <c r="C92" s="37" t="s">
        <v>125</v>
      </c>
      <c r="D92" s="68"/>
      <c r="E92" s="68"/>
      <c r="F92" s="68"/>
      <c r="G92" s="69"/>
      <c r="H92" s="34">
        <v>2061374</v>
      </c>
      <c r="I92" s="42">
        <v>2061374</v>
      </c>
      <c r="J92" s="55"/>
      <c r="K92" s="99">
        <v>2061374</v>
      </c>
      <c r="L92" s="7">
        <f t="shared" si="8"/>
        <v>100</v>
      </c>
      <c r="M92" s="18">
        <f t="shared" si="9"/>
        <v>100</v>
      </c>
      <c r="N92" s="2" t="s">
        <v>211</v>
      </c>
    </row>
    <row r="93" spans="1:14" ht="37.5" customHeight="1">
      <c r="A93" s="40" t="s">
        <v>118</v>
      </c>
      <c r="B93" s="55"/>
      <c r="C93" s="37" t="s">
        <v>123</v>
      </c>
      <c r="D93" s="68"/>
      <c r="E93" s="68"/>
      <c r="F93" s="68"/>
      <c r="G93" s="69"/>
      <c r="H93" s="34">
        <v>265185</v>
      </c>
      <c r="I93" s="42">
        <v>265185</v>
      </c>
      <c r="J93" s="55"/>
      <c r="K93" s="99">
        <v>265185</v>
      </c>
      <c r="L93" s="7">
        <f t="shared" si="8"/>
        <v>100</v>
      </c>
      <c r="M93" s="18">
        <f t="shared" si="9"/>
        <v>100</v>
      </c>
      <c r="N93" s="2" t="s">
        <v>180</v>
      </c>
    </row>
    <row r="94" spans="1:14" ht="13.5" customHeight="1">
      <c r="A94" s="40" t="s">
        <v>119</v>
      </c>
      <c r="B94" s="41"/>
      <c r="C94" s="56" t="s">
        <v>7</v>
      </c>
      <c r="D94" s="57"/>
      <c r="E94" s="57"/>
      <c r="F94" s="57"/>
      <c r="G94" s="58"/>
      <c r="H94" s="102">
        <f>SUM(H95+H96)</f>
        <v>14030300</v>
      </c>
      <c r="I94" s="51">
        <f>SUM(I96+I95)</f>
        <v>11639386.89</v>
      </c>
      <c r="J94" s="52"/>
      <c r="K94" s="17">
        <f>SUM(K95+K96)</f>
        <v>11595197.35</v>
      </c>
      <c r="L94" s="31">
        <f t="shared" si="7"/>
        <v>99.62034477917419</v>
      </c>
      <c r="M94" s="32">
        <f t="shared" si="9"/>
        <v>82.64397304405465</v>
      </c>
      <c r="N94" s="2"/>
    </row>
    <row r="95" spans="1:14" ht="64.5" customHeight="1">
      <c r="A95" s="40" t="s">
        <v>121</v>
      </c>
      <c r="B95" s="41"/>
      <c r="C95" s="37" t="s">
        <v>108</v>
      </c>
      <c r="D95" s="38"/>
      <c r="E95" s="38"/>
      <c r="F95" s="38"/>
      <c r="G95" s="39"/>
      <c r="H95" s="34">
        <v>107300</v>
      </c>
      <c r="I95" s="42">
        <v>107300</v>
      </c>
      <c r="J95" s="43"/>
      <c r="K95" s="19">
        <v>107300</v>
      </c>
      <c r="L95" s="7">
        <f>SUM(K95/I95*100)</f>
        <v>100</v>
      </c>
      <c r="M95" s="18">
        <f>SUM(K95/H95*100)</f>
        <v>100</v>
      </c>
      <c r="N95" s="2" t="s">
        <v>213</v>
      </c>
    </row>
    <row r="96" spans="1:14" ht="74.25" customHeight="1">
      <c r="A96" s="40" t="s">
        <v>114</v>
      </c>
      <c r="B96" s="55"/>
      <c r="C96" s="37" t="s">
        <v>167</v>
      </c>
      <c r="D96" s="86"/>
      <c r="E96" s="86"/>
      <c r="F96" s="86"/>
      <c r="G96" s="87"/>
      <c r="H96" s="34">
        <v>13923000</v>
      </c>
      <c r="I96" s="42">
        <v>11532086.89</v>
      </c>
      <c r="J96" s="55"/>
      <c r="K96" s="19">
        <v>11487897.35</v>
      </c>
      <c r="L96" s="7">
        <f>SUM(K96/I96*100)</f>
        <v>99.61681228712975</v>
      </c>
      <c r="M96" s="18">
        <f t="shared" si="9"/>
        <v>82.5102158299217</v>
      </c>
      <c r="N96" s="2" t="s">
        <v>212</v>
      </c>
    </row>
    <row r="97" spans="1:14" ht="12.75" customHeight="1" hidden="1">
      <c r="A97" s="40" t="s">
        <v>77</v>
      </c>
      <c r="B97" s="41"/>
      <c r="C97" s="64" t="s">
        <v>79</v>
      </c>
      <c r="D97" s="82"/>
      <c r="E97" s="82"/>
      <c r="F97" s="82"/>
      <c r="G97" s="65"/>
      <c r="H97" s="34"/>
      <c r="I97" s="47">
        <v>0</v>
      </c>
      <c r="J97" s="48"/>
      <c r="K97" s="19"/>
      <c r="L97" s="21">
        <v>0</v>
      </c>
      <c r="M97" s="18"/>
      <c r="N97" s="2"/>
    </row>
    <row r="98" spans="1:14" ht="12.75" customHeight="1" hidden="1">
      <c r="A98" s="40" t="s">
        <v>78</v>
      </c>
      <c r="B98" s="41"/>
      <c r="C98" s="64" t="s">
        <v>71</v>
      </c>
      <c r="D98" s="82"/>
      <c r="E98" s="82"/>
      <c r="F98" s="82"/>
      <c r="G98" s="65"/>
      <c r="H98" s="34"/>
      <c r="I98" s="47">
        <v>0</v>
      </c>
      <c r="J98" s="48"/>
      <c r="K98" s="105"/>
      <c r="L98" s="7">
        <v>0</v>
      </c>
      <c r="M98" s="18"/>
      <c r="N98" s="2"/>
    </row>
    <row r="99" spans="1:14" ht="36.75" customHeight="1">
      <c r="A99" s="40"/>
      <c r="B99" s="41"/>
      <c r="C99" s="83" t="s">
        <v>1</v>
      </c>
      <c r="D99" s="84"/>
      <c r="E99" s="84"/>
      <c r="F99" s="84"/>
      <c r="G99" s="85"/>
      <c r="H99" s="95">
        <f>SUM(H8+H45)</f>
        <v>647004244.54</v>
      </c>
      <c r="I99" s="51">
        <f>SUM(I8+I45)</f>
        <v>625763536.6800001</v>
      </c>
      <c r="J99" s="52"/>
      <c r="K99" s="17">
        <f>SUM(K8+K45)</f>
        <v>645596324.48</v>
      </c>
      <c r="L99" s="31">
        <f>SUM(K99/I99*100)</f>
        <v>103.16937415452858</v>
      </c>
      <c r="M99" s="32">
        <f>SUM(K99/H99*100)</f>
        <v>99.78239399943953</v>
      </c>
      <c r="N99" s="2"/>
    </row>
    <row r="100" ht="12.75">
      <c r="K100" s="27"/>
    </row>
  </sheetData>
  <sheetProtection/>
  <mergeCells count="272">
    <mergeCell ref="A3:N4"/>
    <mergeCell ref="A88:B88"/>
    <mergeCell ref="C88:G88"/>
    <mergeCell ref="I88:J88"/>
    <mergeCell ref="A87:B87"/>
    <mergeCell ref="C87:G87"/>
    <mergeCell ref="A59:B59"/>
    <mergeCell ref="I81:J81"/>
    <mergeCell ref="I60:J60"/>
    <mergeCell ref="I61:J61"/>
    <mergeCell ref="I72:J72"/>
    <mergeCell ref="I90:J90"/>
    <mergeCell ref="I89:J89"/>
    <mergeCell ref="C49:G49"/>
    <mergeCell ref="I49:J49"/>
    <mergeCell ref="I87:J87"/>
    <mergeCell ref="I76:J76"/>
    <mergeCell ref="I77:J77"/>
    <mergeCell ref="I70:J70"/>
    <mergeCell ref="I15:J15"/>
    <mergeCell ref="A23:B23"/>
    <mergeCell ref="C23:G23"/>
    <mergeCell ref="I23:J23"/>
    <mergeCell ref="A77:B77"/>
    <mergeCell ref="C77:G77"/>
    <mergeCell ref="A30:B30"/>
    <mergeCell ref="I34:J34"/>
    <mergeCell ref="C59:G59"/>
    <mergeCell ref="C34:G34"/>
    <mergeCell ref="I92:J92"/>
    <mergeCell ref="A89:B89"/>
    <mergeCell ref="C89:G89"/>
    <mergeCell ref="A78:B78"/>
    <mergeCell ref="A91:B91"/>
    <mergeCell ref="C91:G91"/>
    <mergeCell ref="I91:J91"/>
    <mergeCell ref="A85:B85"/>
    <mergeCell ref="A84:B84"/>
    <mergeCell ref="C78:G78"/>
    <mergeCell ref="C92:G92"/>
    <mergeCell ref="C90:G90"/>
    <mergeCell ref="C84:G84"/>
    <mergeCell ref="A47:B47"/>
    <mergeCell ref="C45:G45"/>
    <mergeCell ref="A80:B80"/>
    <mergeCell ref="C53:G53"/>
    <mergeCell ref="A63:B63"/>
    <mergeCell ref="C66:G66"/>
    <mergeCell ref="A90:B90"/>
    <mergeCell ref="C96:G96"/>
    <mergeCell ref="A83:B83"/>
    <mergeCell ref="C70:G70"/>
    <mergeCell ref="C79:G79"/>
    <mergeCell ref="C50:G50"/>
    <mergeCell ref="C32:G32"/>
    <mergeCell ref="C76:G76"/>
    <mergeCell ref="C61:G61"/>
    <mergeCell ref="C68:G68"/>
    <mergeCell ref="C67:G67"/>
    <mergeCell ref="K5:L5"/>
    <mergeCell ref="A53:B53"/>
    <mergeCell ref="C94:G94"/>
    <mergeCell ref="C95:G95"/>
    <mergeCell ref="I94:J94"/>
    <mergeCell ref="I95:J95"/>
    <mergeCell ref="A64:B64"/>
    <mergeCell ref="C65:G65"/>
    <mergeCell ref="I69:J69"/>
    <mergeCell ref="A92:B92"/>
    <mergeCell ref="C62:G62"/>
    <mergeCell ref="A62:B62"/>
    <mergeCell ref="I50:J50"/>
    <mergeCell ref="A61:B61"/>
    <mergeCell ref="A33:B33"/>
    <mergeCell ref="A43:B43"/>
    <mergeCell ref="C52:G52"/>
    <mergeCell ref="A52:B52"/>
    <mergeCell ref="I30:J30"/>
    <mergeCell ref="C74:G74"/>
    <mergeCell ref="C69:G69"/>
    <mergeCell ref="I26:J26"/>
    <mergeCell ref="C29:G29"/>
    <mergeCell ref="A34:B34"/>
    <mergeCell ref="C57:G57"/>
    <mergeCell ref="C55:G55"/>
    <mergeCell ref="C46:G46"/>
    <mergeCell ref="C30:G30"/>
    <mergeCell ref="I52:J52"/>
    <mergeCell ref="A46:B46"/>
    <mergeCell ref="A45:B45"/>
    <mergeCell ref="A31:B31"/>
    <mergeCell ref="A58:B58"/>
    <mergeCell ref="A32:B32"/>
    <mergeCell ref="A44:B44"/>
    <mergeCell ref="A50:B50"/>
    <mergeCell ref="A35:B35"/>
    <mergeCell ref="A54:B54"/>
    <mergeCell ref="A49:B49"/>
    <mergeCell ref="I33:J33"/>
    <mergeCell ref="C99:G99"/>
    <mergeCell ref="I83:J83"/>
    <mergeCell ref="I97:J97"/>
    <mergeCell ref="I82:J82"/>
    <mergeCell ref="I79:J79"/>
    <mergeCell ref="C71:G71"/>
    <mergeCell ref="C93:G93"/>
    <mergeCell ref="C97:G97"/>
    <mergeCell ref="I93:J93"/>
    <mergeCell ref="I86:J86"/>
    <mergeCell ref="C75:G75"/>
    <mergeCell ref="A36:B36"/>
    <mergeCell ref="I85:J85"/>
    <mergeCell ref="I84:J84"/>
    <mergeCell ref="A76:B76"/>
    <mergeCell ref="C72:G72"/>
    <mergeCell ref="C60:G60"/>
    <mergeCell ref="A48:B48"/>
    <mergeCell ref="I42:J42"/>
    <mergeCell ref="C98:G98"/>
    <mergeCell ref="A79:B79"/>
    <mergeCell ref="C80:G80"/>
    <mergeCell ref="C85:G85"/>
    <mergeCell ref="C83:G83"/>
    <mergeCell ref="A82:B82"/>
    <mergeCell ref="A98:B98"/>
    <mergeCell ref="A86:B86"/>
    <mergeCell ref="C86:G86"/>
    <mergeCell ref="A95:B95"/>
    <mergeCell ref="A94:B94"/>
    <mergeCell ref="A99:B99"/>
    <mergeCell ref="I73:J73"/>
    <mergeCell ref="C73:G73"/>
    <mergeCell ref="I68:J68"/>
    <mergeCell ref="I71:J71"/>
    <mergeCell ref="I78:J78"/>
    <mergeCell ref="I98:J98"/>
    <mergeCell ref="A96:B96"/>
    <mergeCell ref="I80:J80"/>
    <mergeCell ref="I99:J99"/>
    <mergeCell ref="A81:B81"/>
    <mergeCell ref="C81:G81"/>
    <mergeCell ref="C82:G82"/>
    <mergeCell ref="I64:J64"/>
    <mergeCell ref="A93:B93"/>
    <mergeCell ref="I75:J75"/>
    <mergeCell ref="A97:B97"/>
    <mergeCell ref="I96:J96"/>
    <mergeCell ref="I74:J74"/>
    <mergeCell ref="A29:B29"/>
    <mergeCell ref="A26:B26"/>
    <mergeCell ref="A20:B20"/>
    <mergeCell ref="A13:B13"/>
    <mergeCell ref="A27:B27"/>
    <mergeCell ref="A24:B24"/>
    <mergeCell ref="A28:B28"/>
    <mergeCell ref="A21:B21"/>
    <mergeCell ref="A18:B18"/>
    <mergeCell ref="C18:G18"/>
    <mergeCell ref="C20:G20"/>
    <mergeCell ref="A19:B19"/>
    <mergeCell ref="C19:G19"/>
    <mergeCell ref="I20:J20"/>
    <mergeCell ref="A16:B16"/>
    <mergeCell ref="I18:J18"/>
    <mergeCell ref="A17:B17"/>
    <mergeCell ref="C17:G17"/>
    <mergeCell ref="I17:J17"/>
    <mergeCell ref="I19:J19"/>
    <mergeCell ref="I13:J13"/>
    <mergeCell ref="A10:B10"/>
    <mergeCell ref="A8:B8"/>
    <mergeCell ref="C8:G8"/>
    <mergeCell ref="I14:J14"/>
    <mergeCell ref="C13:G13"/>
    <mergeCell ref="A14:B14"/>
    <mergeCell ref="C16:G16"/>
    <mergeCell ref="I16:J16"/>
    <mergeCell ref="G2:J2"/>
    <mergeCell ref="C12:G12"/>
    <mergeCell ref="I7:J7"/>
    <mergeCell ref="I8:J8"/>
    <mergeCell ref="I5:J5"/>
    <mergeCell ref="C6:G6"/>
    <mergeCell ref="I6:J6"/>
    <mergeCell ref="C9:G9"/>
    <mergeCell ref="I11:J11"/>
    <mergeCell ref="C7:G7"/>
    <mergeCell ref="I10:J10"/>
    <mergeCell ref="A7:B7"/>
    <mergeCell ref="I9:J9"/>
    <mergeCell ref="I12:J12"/>
    <mergeCell ref="C11:G11"/>
    <mergeCell ref="A9:B9"/>
    <mergeCell ref="A11:B11"/>
    <mergeCell ref="A12:B12"/>
    <mergeCell ref="C24:G24"/>
    <mergeCell ref="C27:G27"/>
    <mergeCell ref="A22:B22"/>
    <mergeCell ref="C22:G22"/>
    <mergeCell ref="A25:B25"/>
    <mergeCell ref="A6:B6"/>
    <mergeCell ref="C10:G10"/>
    <mergeCell ref="C14:G14"/>
    <mergeCell ref="A15:B15"/>
    <mergeCell ref="C15:G15"/>
    <mergeCell ref="I28:J28"/>
    <mergeCell ref="C21:G21"/>
    <mergeCell ref="I24:J24"/>
    <mergeCell ref="I22:J22"/>
    <mergeCell ref="C26:G26"/>
    <mergeCell ref="I25:J25"/>
    <mergeCell ref="I27:J27"/>
    <mergeCell ref="C28:G28"/>
    <mergeCell ref="C25:G25"/>
    <mergeCell ref="I21:J21"/>
    <mergeCell ref="I47:J47"/>
    <mergeCell ref="I43:J43"/>
    <mergeCell ref="I45:J45"/>
    <mergeCell ref="C42:G42"/>
    <mergeCell ref="C47:G47"/>
    <mergeCell ref="I40:J40"/>
    <mergeCell ref="C43:G43"/>
    <mergeCell ref="G1:L1"/>
    <mergeCell ref="C58:G58"/>
    <mergeCell ref="I58:J58"/>
    <mergeCell ref="I57:J57"/>
    <mergeCell ref="I53:J53"/>
    <mergeCell ref="I48:J48"/>
    <mergeCell ref="C35:G35"/>
    <mergeCell ref="C33:G33"/>
    <mergeCell ref="I29:J29"/>
    <mergeCell ref="I32:J32"/>
    <mergeCell ref="I54:J54"/>
    <mergeCell ref="I59:J59"/>
    <mergeCell ref="C31:G31"/>
    <mergeCell ref="C37:G37"/>
    <mergeCell ref="C38:G38"/>
    <mergeCell ref="I37:J37"/>
    <mergeCell ref="I38:J38"/>
    <mergeCell ref="C44:G44"/>
    <mergeCell ref="C48:G48"/>
    <mergeCell ref="I35:J35"/>
    <mergeCell ref="I31:J31"/>
    <mergeCell ref="I46:J46"/>
    <mergeCell ref="I36:J36"/>
    <mergeCell ref="A55:B55"/>
    <mergeCell ref="I44:J44"/>
    <mergeCell ref="A37:B37"/>
    <mergeCell ref="A38:B38"/>
    <mergeCell ref="C36:G36"/>
    <mergeCell ref="A51:B51"/>
    <mergeCell ref="I55:J55"/>
    <mergeCell ref="I51:J51"/>
    <mergeCell ref="I63:J63"/>
    <mergeCell ref="C64:G64"/>
    <mergeCell ref="I67:J67"/>
    <mergeCell ref="I66:J66"/>
    <mergeCell ref="I65:J65"/>
    <mergeCell ref="C63:G63"/>
    <mergeCell ref="I62:J62"/>
    <mergeCell ref="I56:J56"/>
    <mergeCell ref="C54:G54"/>
    <mergeCell ref="C56:G56"/>
    <mergeCell ref="A39:B39"/>
    <mergeCell ref="C39:G39"/>
    <mergeCell ref="I39:J39"/>
    <mergeCell ref="A41:B41"/>
    <mergeCell ref="C41:G41"/>
    <mergeCell ref="I41:J41"/>
    <mergeCell ref="A40:B40"/>
    <mergeCell ref="C40:G40"/>
    <mergeCell ref="C51:G51"/>
  </mergeCells>
  <printOptions/>
  <pageMargins left="0.2362204724409449" right="0.2362204724409449" top="0.7480314960629921" bottom="0.7480314960629921" header="0.31496062992125984" footer="0.31496062992125984"/>
  <pageSetup fitToHeight="3"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H20" sqref="H20"/>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Силина Ольга Владимировна</cp:lastModifiedBy>
  <cp:lastPrinted>2023-03-10T07:50:49Z</cp:lastPrinted>
  <dcterms:created xsi:type="dcterms:W3CDTF">1996-10-08T23:32:33Z</dcterms:created>
  <dcterms:modified xsi:type="dcterms:W3CDTF">2023-03-10T07:51:42Z</dcterms:modified>
  <cp:category/>
  <cp:version/>
  <cp:contentType/>
  <cp:contentStatus/>
</cp:coreProperties>
</file>