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<sst xmlns="http://schemas.openxmlformats.org/spreadsheetml/2006/main" count="215" uniqueCount="199">
  <si>
    <t>Плата за негативное воздействие на окружающую среду</t>
  </si>
  <si>
    <t>ИТОГО ДОХОДОВ МУНИЦИПАЛЬНОГО РАЙОНА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</si>
  <si>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</si>
  <si>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</si>
  <si>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</si>
  <si>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</si>
  <si>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</si>
  <si>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</si>
  <si>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</si>
  <si>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НАЛОГОВЫЕ И НЕНАЛОГОВЫЕ ДОХОДЫ</t>
  </si>
  <si>
    <t>Субвенции бюджетам муниципальных районов на ежемесячное денежное вознаграждение за классное руководство</t>
  </si>
  <si>
    <t>Прочие субсидии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</si>
  <si>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</si>
  <si>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</si>
  <si>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Дотации бюджетам муниципальных районов на поддержку мер по обеспечению сбалансированности бюджетов</t>
  </si>
  <si>
    <t>Код бюджетной классификации Российской Федерации</t>
  </si>
  <si>
    <t>Наименование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</si>
  <si>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</si>
  <si>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</si>
  <si>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</si>
  <si>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</si>
  <si>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</si>
  <si>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</si>
  <si>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</si>
  <si>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1 05 03000 01 0000 110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</si>
  <si>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</si>
  <si>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</si>
  <si>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</si>
  <si>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</si>
  <si>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</si>
  <si>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</si>
  <si>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</si>
  <si>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</si>
  <si>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</si>
  <si>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</si>
  <si>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</si>
  <si>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</si>
  <si>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</si>
  <si>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</si>
  <si>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</si>
  <si>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</si>
  <si>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</si>
  <si>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</si>
  <si>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</si>
  <si>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</si>
  <si>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</si>
  <si>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</si>
  <si>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</si>
  <si>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</si>
  <si>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</si>
  <si>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2 02 03002 05 0000 151</t>
  </si>
  <si>
    <t>2 02 03021 05 0000 151</t>
  </si>
  <si>
    <t>Единый налог на вмененный доход для отдельных видов деятельности</t>
  </si>
  <si>
    <t>1 05 01000 00 0000 000</t>
  </si>
  <si>
    <t>Налог, взимаемый в связи с применением упрощенной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</si>
  <si>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</si>
  <si>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</si>
  <si>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1 13 01000 00 0000 000</t>
  </si>
  <si>
    <t>Доходы от оказания платных услуг (работ)</t>
  </si>
  <si>
    <t>1 00 00000 00 0000 000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</si>
  <si>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</si>
  <si>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</si>
  <si>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</si>
  <si>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</si>
  <si>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1 05 04020 02 0000 110</t>
  </si>
  <si>
    <t>в том числе: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</si>
  <si>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входящим в их состав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</si>
  <si>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</si>
  <si>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</si>
  <si>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</si>
  <si>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</si>
  <si>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</si>
  <si>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Прочие межбюджетные трансферты, передаваемые бюджетам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</si>
  <si>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</t>
  </si>
  <si>
    <t>1 17 00000 00 0000 000</t>
  </si>
  <si>
    <t>ПРОЧИЕ НЕНАЛОГОВЫЕ ДОХОДЫ</t>
  </si>
  <si>
    <t>1 17 05000 00 0000 180</t>
  </si>
  <si>
    <t>Прочие неналоговые доходы бюджетов муниципальных районов</t>
  </si>
  <si>
    <t>Субвенции бюджетам муниципальных образований Приморского края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</si>
  <si>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1 11 09000 00 0000 120</t>
  </si>
  <si>
    <t>ВОЗВРАТ ОСТАТКОВ СУБСИДИЙ, СУБВЕНЦИЙ И ИНЫХ МЕЖБЮДЖЕТНЫХ ТРАНСФЕРТОВ, ИМЕЮЩИХ ЦЕЛЕВОЕ НАЗНАЧЕНИЕ, ПРОШЛЫХ ЛЕТ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</si>
  <si>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</si>
  <si>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</si>
  <si>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</si>
  <si>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</si>
  <si>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</si>
  <si>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2 18 00000 00 0000 000</t>
  </si>
  <si>
    <t>2 19 00000 00 0000 000</t>
  </si>
  <si>
    <t>ДОХОДЫ БЮДЖЕТОВ БЮДЖЕТНОЙ СИСТЕМЫ РОССИЙСКОЙ ФЕДЕРАЦИИ ОТ ВОЗВРАТА БЮДЖЕТАМ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</si>
  <si>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</si>
  <si>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</si>
  <si>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2 02 35930 05 0000 151</t>
  </si>
  <si>
    <t>2 02 35120 05 0000 151</t>
  </si>
  <si>
    <t>1 17 01000 00 0000 180</t>
  </si>
  <si>
    <t>Невыясненные поступления</t>
  </si>
  <si>
    <t>2 02 15002 05 0000 151</t>
  </si>
  <si>
    <t>2 02 20000 00 0000 151</t>
  </si>
  <si>
    <t>2 02 29999 05  0000 151</t>
  </si>
  <si>
    <t>2 02 30000 00 0000 151</t>
  </si>
  <si>
    <t>2 02 30024 05 0000 151</t>
  </si>
  <si>
    <t>2 02 40000 00 0000 151</t>
  </si>
  <si>
    <t>2 02 49999 05 0000 151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</si>
  <si>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</si>
  <si>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</si>
  <si>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</si>
  <si>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рублей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</si>
  <si>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</si>
  <si>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</si>
  <si>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из краевого 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</si>
  <si>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</si>
  <si>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обеспечение граждан твердым топливом (дровами)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</si>
  <si>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 муниципальных образовательных учреждениях Приморского края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</si>
  <si>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</si>
  <si>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ихз их числа по договорам найма специализированных жилых помещений</t>
  </si>
  <si>
    <t>1 11 01000 00 0000 000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</si>
  <si>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</si>
  <si>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Первоначально утвержденные решением о бюджете  бюджетные ассигноваия</t>
  </si>
  <si>
    <t>утвержденные бюджетные назначения с учетом внесенных изменений</t>
  </si>
  <si>
    <t>% исполнения к уточненному плану</t>
  </si>
  <si>
    <t>% исполнения к первоначальному плану</t>
  </si>
  <si>
    <t>Пояснения различий между первоначально утвержденными показателями и их фактическими значениями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</si>
  <si>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</si>
  <si>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реализацию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</si>
  <si>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обеспечение детей-сирот и детей, оставшимся без попечения родителей, лиц из числа детей-сирот и детей, оставшихся без попечения родителей, жилыми помещениями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</si>
  <si>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</si>
  <si>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</si>
  <si>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</si>
  <si>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</si>
  <si>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</si>
  <si>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</si>
  <si>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1 13 02995 05 0000 000</t>
  </si>
  <si>
    <t>Прочие доходы от компенсации затрат бюджетов муниципальных районов</t>
  </si>
  <si>
    <t>2 02 35304 05 0000 150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</si>
  <si>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</si>
  <si>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</si>
  <si>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средства субсидии по данному направлению были распределены муниципальному району законом о краевом бюджете в  течение отчетного финансового года</t>
  </si>
  <si>
    <t>Годовые бюджетные ассигнования изменены законом Приморского края в конце финансового года.</t>
  </si>
  <si>
    <t>Сведения о фактических поступлениях доходов за 2021 год по видам доходов в сравнении с первоначально утвержденными решением о бюджете значениями</t>
  </si>
  <si>
    <t>исполнено за 2021 год</t>
  </si>
  <si>
    <t>1 05 01000 01 0000 110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</si>
  <si>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</si>
  <si>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</si>
  <si>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тарифов и багажа автомобильным и наемным электрическим общественным транспортом по муниципальным маршрутам в границах муниципального образования</t>
  </si>
  <si>
    <t>2 02 35469 05 0000 150</t>
  </si>
  <si>
    <t>субсидии бюджетам муниципальных образований Приморского края на реализацию проектов инициативного бюджетирования по направлению "Твой проект"</t>
  </si>
  <si>
    <t>2 02 39999 05 0000 150</t>
  </si>
  <si>
    <t>2 02 04000 00 0000 150</t>
  </si>
  <si>
    <t>2 02 30029 05 0000 150</t>
  </si>
  <si>
    <t>2 02 04014 05 0000 150</t>
  </si>
  <si>
    <t>2 02 10000 00 0000 150</t>
  </si>
  <si>
    <t>Прочие субвенции бюджетам муниципальных районов</t>
  </si>
  <si>
    <t xml:space="preserve">2 02 36900 05 0000 150 </t>
  </si>
  <si>
    <t>Единая субвенция муниципальных районов из бюджетов субъекта Российской Федерации</t>
  </si>
  <si>
    <t>в разрезе налогоплательщиков выросли платежи по ИП Поляков (произошло увеличение поголовья птиц, соответственно увеличилась выручка от продаж)</t>
  </si>
  <si>
    <t>Невыясненные поступления поступили 28 и 30 декабря 2021 года. Работа по уточнению платежей была проведена в январе 2022 года</t>
  </si>
  <si>
    <t>Субвенции бюджетам муниципальных районов на проведение Всероссийской переписи населения 2020 года</t>
  </si>
  <si>
    <t>Субсидии использованы в объеме фактической потребности. В течение отчетного года одна семья добровольно вышла из состава получателей субсидии. Муниципальным районом было направлено письмо на имя Первого вице-губернатора с просьбой откорректировать плановые назначения. ГРБС краевого бюджета со ссылкой на Закон Приморского края о краевом бюджете отказался приводить объемы в соответствие с исполнением.</t>
  </si>
  <si>
    <t>Средства субвенции освоены не в полном объеме, так как помещения, в которых расположены переписные участки (4 участка) были предоставлены Администрайции района сельскими поселениями в безвозмездное пользование. Сооответственно, расходов по оплате договоров аренды помещений для размещения участков для работы и участков для хранения переписных листов не производилось.</t>
  </si>
  <si>
    <t>По результатам проведенных конкурсных процедур сложилась значительная экономия. Министерство образования уменьшило ассигнования в соответствии с фактическим исполнением.</t>
  </si>
  <si>
    <t xml:space="preserve">В результате объявленного аукциона, победило предложение, которое значительно снизило стоимость работ. </t>
  </si>
  <si>
    <t>Согласно методике определения размера субвенций, предоставляемых для отлова и содержания безнадзорных животных, утвержденных законом Приморского края, в расчеты включены мероприятия по эвтаназии животных в случаях, определенных законодательством.Эвтаназия животных, отловленных на территории Яковлевского муниципального района не производилась, соответственно, средства субвенции исполнены в объеме произведенных расходов.</t>
  </si>
  <si>
    <t>Первоначальным планом доведены завышенные показатели. Освоение средств произведено в пределах фактической потребности и уточненного плана. Задолженности перед получателями нет</t>
  </si>
  <si>
    <t>В течение финансового года не поступало заявлений от перевозчиков с предложением об установлении регулируемых тарифов</t>
  </si>
  <si>
    <t>В отчетном периоде увеличены плановые бюджетные ассигнования в связи с изменением числа получателей. Освоение средств произведено в пределах потребности в них</t>
  </si>
  <si>
    <t>Средства субвенции использованы в пределах фактической потребности в них.</t>
  </si>
  <si>
    <t>Первоначальое распределение средств не отражало реальной потребности муниципального района в бюджетных ассигнованиях. Уточненный план исполнен на 100 процентов.</t>
  </si>
  <si>
    <t>Субвенции на обеспечение детей-сирот и детей, оставшихся без попечения родителей, лицам из их числа по договорам найма специализированных жилых помещений</t>
  </si>
  <si>
    <t>В отчетном периоде уменьшены плановые назначения в связи с изменением числа получателей. Освоение средств произведено в пределах потребности в них</t>
  </si>
  <si>
    <t xml:space="preserve">Средства использованы в полном объеме </t>
  </si>
  <si>
    <t>Плановый объем бюджетных средств, предусмотренный муниципальному району значительно превышал потребность в средствах. Корректировка бюджетных ассигнований была произведена без учета фактической потребности в средствах. Средства освоены в пределах потребности в них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</si>
  <si>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</si>
  <si>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 связи с увеличением в течение отчетного финансового года бюджетных ассигнований на реализацию данного полномочия</t>
  </si>
  <si>
    <t>Средства межбюджетных трансфертов от сельских поселений исполнены в полном объеме.</t>
  </si>
  <si>
    <t>В отчетном периоде уменьшены плановые назначения в связи с изменением числа получателей. Освоение средств произведено в пределах потребности в них.</t>
  </si>
  <si>
    <t>В связи с увеличением в течение отчетного финансового года бюджетных ассигнований на реализацию данного полномочия.</t>
  </si>
  <si>
    <t>При отсутствии певоначально утвержденного плана, в отчетном периоде были увеличены ассгнования на реализацию государственного полномочия.</t>
  </si>
  <si>
    <t>Средства освоены в полном объеме</t>
  </si>
  <si>
    <t>Распределение средств субсидий произведено в течение финансового года. В связи с чем уточненные плановые назначения значительно превышают первоначально утвержденные.</t>
  </si>
  <si>
    <t>В течение финансового года была распределена муниципальному району дополнительная финансовая помощи в виде дотации на обеспечение мер по сбалансированности бюджета</t>
  </si>
  <si>
    <t>За счет уменьшения дополнительного норматива отчислений</t>
  </si>
  <si>
    <t xml:space="preserve">В связи с увеличением цен на автомобильный и прямогонный бензин, дизельное топливо, моторные масла для дизельных и (или) карбюраторных (инжекторных) двигателей </t>
  </si>
  <si>
    <t>В связи с отменой ЕНВД большинство предпринимателей быбрали патентную систему налогообложения</t>
  </si>
  <si>
    <t>Расчет поступлений представлен главным администратором доходов МИФНС № 10 по Приморскому краю и основан на сумме ожидаемых поступлений за 4 квартал 2020 года, срок уплаты которых выпал на 1 квартал 2021 года</t>
  </si>
  <si>
    <t>В связи с отменорй ЕНВД большинство предпринимателей предпочли данный вид налогообложения</t>
  </si>
  <si>
    <t>Выполнение плана в пределах запланированных средств</t>
  </si>
  <si>
    <t>Увеличение поступлений арендных платежей в связи с погашением задолженности за предшествующие периоды, а также в связи с заключением новых договоров аренды</t>
  </si>
  <si>
    <t>В связи с погашением задолженности по платежам</t>
  </si>
  <si>
    <t>Погашение задолженности, заключение новых договоров</t>
  </si>
  <si>
    <t>В 2021 году ООО "Лидер" оплатил платежи за негативное воздействие на окружающую среду по объекту "Полигон ТБО" в сумме 1,3 млн. рублей. Данный объект находится на территории Яковлевского района. До 2021 года указанное предприятие не уплачивало данный вид налога.</t>
  </si>
  <si>
    <t>Доходы поступили от физического лица как восстановительная стоимость земельных насаждений</t>
  </si>
  <si>
    <t>Доходы поступили от Муниципального казенного учреждения "Межпоселенческая библиотека" за выдачу платной литературы</t>
  </si>
  <si>
    <t>В связи с поступлением непланируемого первоначально источника</t>
  </si>
  <si>
    <t>Аукционы по продаже муниципального имущества признаны несостоявшимися из-за отсутствия поданных заявок</t>
  </si>
  <si>
    <t>Фактическое количество заявок на продажу земельных участков превысило запланированное</t>
  </si>
  <si>
    <t>Первоначальные годовые назначения откорректированы в сторону увеличения, в связи с поступлением штрафов от возмещения причененного ущерба</t>
  </si>
  <si>
    <t>В связи с увеличением объема субсидий в течение отчетного периода.</t>
  </si>
  <si>
    <t>Средства освоеныв пределах плана.</t>
  </si>
  <si>
    <t>В отчетном периоде фактическая потребность в средствах незначительно превысила первоначально утвержденные бюджетные ассигнования.</t>
  </si>
  <si>
    <t>Планирование бюджетных ассигнований произведено в пределах исполнения за 2020 год. В отчетном периоде произведено уточнение с учетом фактической потребности в средствах.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</si>
</sst>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_(* #,##0.000000_);_(* \(#,##0.000000\);_(* &quot;-&quot;??_);_(@_)"/>
    <numFmt numFmtId="187" formatCode="[$€-2]\ ###,000_);[Red]\([$€-2]\ ###,000\)"/>
    <numFmt numFmtId="188" formatCode="[$-FC19]d\ mmmm\ yyyy\ &quot;г.&quot;"/>
    <numFmt numFmtId="189" formatCode="0.000"/>
    <numFmt numFmtId="190" formatCode="0.0000"/>
    <numFmt numFmtId="191" formatCode="0.00000"/>
    <numFmt numFmtId="192" formatCode="#,##0.00000"/>
  </numFmts>
  <fonts count="42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1" xfId="58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179" fontId="5" fillId="0" borderId="10" xfId="58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79" fontId="4" fillId="0" borderId="10" xfId="58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179" fontId="4" fillId="0" borderId="11" xfId="58" applyNumberFormat="1" applyFont="1" applyFill="1" applyBorder="1" applyAlignment="1">
      <alignment horizontal="center" vertical="center"/>
    </xf>
    <xf numFmtId="179" fontId="4" fillId="0" borderId="0" xfId="58" applyFont="1" applyFill="1" applyAlignment="1">
      <alignment horizontal="center" vertical="center"/>
    </xf>
    <xf numFmtId="182" fontId="4" fillId="0" borderId="0" xfId="58" applyNumberFormat="1" applyFont="1" applyFill="1" applyAlignment="1">
      <alignment horizontal="center" vertical="center"/>
    </xf>
    <xf numFmtId="182" fontId="4" fillId="0" borderId="10" xfId="58" applyNumberFormat="1" applyFont="1" applyFill="1" applyBorder="1" applyAlignment="1">
      <alignment horizontal="center" vertical="center"/>
    </xf>
    <xf numFmtId="4" fontId="4" fillId="0" borderId="11" xfId="58" applyNumberFormat="1" applyFont="1" applyFill="1" applyBorder="1" applyAlignment="1">
      <alignment horizontal="center" vertical="center"/>
    </xf>
    <xf numFmtId="4" fontId="4" fillId="0" borderId="10" xfId="58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4" fontId="4" fillId="0" borderId="10" xfId="58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179" fontId="5" fillId="0" borderId="0" xfId="58" applyFont="1" applyFill="1" applyAlignment="1">
      <alignment horizontal="center" vertical="center"/>
    </xf>
    <xf numFmtId="179" fontId="4" fillId="0" borderId="10" xfId="58" applyFont="1" applyFill="1" applyBorder="1" applyAlignment="1">
      <alignment vertical="center"/>
    </xf>
    <xf numFmtId="192" fontId="4" fillId="0" borderId="10" xfId="58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9" fontId="0" fillId="0" borderId="0" xfId="58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79" fontId="5" fillId="0" borderId="11" xfId="58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9" fontId="5" fillId="0" borderId="13" xfId="58" applyFont="1" applyFill="1" applyBorder="1" applyAlignment="1">
      <alignment horizontal="center" vertical="center" wrapText="1"/>
    </xf>
    <xf numFmtId="179" fontId="4" fillId="0" borderId="13" xfId="58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80" fontId="4" fillId="0" borderId="11" xfId="58" applyNumberFormat="1" applyFont="1" applyFill="1" applyBorder="1" applyAlignment="1">
      <alignment horizontal="center" vertical="center"/>
    </xf>
    <xf numFmtId="180" fontId="4" fillId="0" borderId="12" xfId="5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9" fontId="4" fillId="0" borderId="11" xfId="58" applyFont="1" applyFill="1" applyBorder="1" applyAlignment="1">
      <alignment horizontal="center" vertical="center"/>
    </xf>
    <xf numFmtId="179" fontId="4" fillId="0" borderId="12" xfId="5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9" fontId="5" fillId="0" borderId="11" xfId="58" applyFont="1" applyFill="1" applyBorder="1" applyAlignment="1">
      <alignment horizontal="center" vertical="center"/>
    </xf>
    <xf numFmtId="179" fontId="5" fillId="0" borderId="12" xfId="58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9" fontId="4" fillId="0" borderId="11" xfId="58" applyNumberFormat="1" applyFont="1" applyFill="1" applyBorder="1" applyAlignment="1">
      <alignment horizontal="center" vertical="center"/>
    </xf>
    <xf numFmtId="179" fontId="4" fillId="0" borderId="12" xfId="58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2" fontId="4" fillId="0" borderId="11" xfId="58" applyNumberFormat="1" applyFont="1" applyFill="1" applyBorder="1" applyAlignment="1">
      <alignment horizontal="center" vertical="center"/>
    </xf>
    <xf numFmtId="182" fontId="4" fillId="0" borderId="12" xfId="58" applyNumberFormat="1" applyFont="1" applyFill="1" applyBorder="1" applyAlignment="1">
      <alignment horizontal="center" vertical="center"/>
    </xf>
    <xf numFmtId="179" fontId="0" fillId="0" borderId="12" xfId="58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5" fillId="0" borderId="11" xfId="58" applyNumberFormat="1" applyFont="1" applyFill="1" applyBorder="1" applyAlignment="1">
      <alignment horizontal="center" vertical="center"/>
    </xf>
    <xf numFmtId="4" fontId="5" fillId="0" borderId="12" xfId="58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4" fillId="0" borderId="11" xfId="58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5"/>
  <sheetViews>
    <sheetView tabSelected="1" view="pageBreakPreview" zoomScale="150" zoomScaleNormal="110" zoomScaleSheetLayoutView="150" workbookViewId="0" topLeftCell="H90">
      <selection activeCell="N28" sqref="N28"/>
    </sheetView>
  </sheetViews>
  <sheetFormatPr defaultColWidth="9.140625" defaultRowHeight="12.75"/>
  <cols>
    <col min="1" max="1" width="9.140625" style="36" customWidth="1"/>
    <col min="2" max="2" width="11.140625" style="36" customWidth="1"/>
    <col min="3" max="6" width="9.140625" style="39" customWidth="1"/>
    <col min="7" max="7" width="9.7109375" style="39" customWidth="1"/>
    <col min="8" max="8" width="13.57421875" style="35" customWidth="1"/>
    <col min="9" max="9" width="5.421875" style="35" customWidth="1"/>
    <col min="10" max="10" width="11.28125" style="35" customWidth="1"/>
    <col min="11" max="11" width="15.421875" style="35" customWidth="1"/>
    <col min="12" max="12" width="9.00390625" style="35" customWidth="1"/>
    <col min="13" max="13" width="10.00390625" style="35" customWidth="1"/>
    <col min="14" max="14" width="78.7109375" style="35" customWidth="1"/>
    <col min="15" max="31" width="9.140625" style="35" customWidth="1"/>
  </cols>
  <sheetData>
    <row r="1" spans="1:12" ht="12.75">
      <c r="A1" s="8"/>
      <c r="B1" s="8"/>
      <c r="C1" s="38"/>
      <c r="D1" s="38"/>
      <c r="E1" s="38"/>
      <c r="F1" s="38"/>
      <c r="G1" s="70"/>
      <c r="H1" s="70"/>
      <c r="I1" s="70"/>
      <c r="J1" s="70"/>
      <c r="K1" s="70"/>
      <c r="L1" s="70"/>
    </row>
    <row r="2" spans="1:10" ht="12.75">
      <c r="A2" s="8"/>
      <c r="B2" s="8"/>
      <c r="C2" s="38"/>
      <c r="D2" s="38"/>
      <c r="E2" s="38"/>
      <c r="F2" s="38"/>
      <c r="G2" s="70"/>
      <c r="H2" s="70"/>
      <c r="I2" s="70"/>
      <c r="J2" s="70"/>
    </row>
    <row r="3" spans="1:12" ht="12.75" customHeight="1">
      <c r="A3" s="97" t="s">
        <v>137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8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3.5" customHeight="1">
      <c r="A5" s="9"/>
      <c r="B5" s="9"/>
      <c r="C5" s="40"/>
      <c r="D5" s="40"/>
      <c r="E5" s="40"/>
      <c r="F5" s="40"/>
      <c r="G5" s="40"/>
      <c r="H5" s="9"/>
      <c r="I5" s="84"/>
      <c r="J5" s="84"/>
      <c r="K5" s="84" t="s">
        <v>105</v>
      </c>
      <c r="L5" s="84"/>
    </row>
    <row r="6" spans="1:14" ht="138.75" customHeight="1">
      <c r="A6" s="63" t="s">
        <v>15</v>
      </c>
      <c r="B6" s="65"/>
      <c r="C6" s="80" t="s">
        <v>16</v>
      </c>
      <c r="D6" s="85"/>
      <c r="E6" s="85"/>
      <c r="F6" s="85"/>
      <c r="G6" s="81"/>
      <c r="H6" s="10" t="s">
        <v>116</v>
      </c>
      <c r="I6" s="55" t="s">
        <v>117</v>
      </c>
      <c r="J6" s="57"/>
      <c r="K6" s="12" t="s">
        <v>138</v>
      </c>
      <c r="L6" s="11" t="s">
        <v>118</v>
      </c>
      <c r="M6" s="12" t="s">
        <v>119</v>
      </c>
      <c r="N6" s="12" t="s">
        <v>120</v>
      </c>
    </row>
    <row r="7" spans="1:14" ht="12.75">
      <c r="A7" s="58">
        <v>1</v>
      </c>
      <c r="B7" s="77"/>
      <c r="C7" s="80">
        <v>2</v>
      </c>
      <c r="D7" s="85"/>
      <c r="E7" s="85"/>
      <c r="F7" s="85"/>
      <c r="G7" s="81"/>
      <c r="H7" s="14">
        <v>3</v>
      </c>
      <c r="I7" s="80">
        <v>4</v>
      </c>
      <c r="J7" s="81"/>
      <c r="K7" s="15">
        <v>5</v>
      </c>
      <c r="L7" s="13">
        <v>6</v>
      </c>
      <c r="M7" s="16">
        <v>7</v>
      </c>
      <c r="N7" s="16">
        <v>8</v>
      </c>
    </row>
    <row r="8" spans="1:31" s="1" customFormat="1" ht="13.5">
      <c r="A8" s="89" t="s">
        <v>59</v>
      </c>
      <c r="B8" s="90"/>
      <c r="C8" s="91" t="s">
        <v>9</v>
      </c>
      <c r="D8" s="92"/>
      <c r="E8" s="92"/>
      <c r="F8" s="92"/>
      <c r="G8" s="93"/>
      <c r="H8" s="17">
        <f>SUM(H9+H11+H13+H19+H22+H28+H30+H33+H37)</f>
        <v>222983416</v>
      </c>
      <c r="I8" s="82">
        <f>SUM(I9+I11+I13+I19+I22+I28+I30+I33+I37)</f>
        <v>214156300</v>
      </c>
      <c r="J8" s="83"/>
      <c r="K8" s="18">
        <f>SUM(K9+K11+K13+K19+K22+K28+K30+K33+K37+K41)</f>
        <v>216475907.47</v>
      </c>
      <c r="L8" s="41">
        <f aca="true" t="shared" si="0" ref="L8:L15">SUM(K8/I8*100)</f>
        <v>101.08313762891869</v>
      </c>
      <c r="M8" s="42">
        <f aca="true" t="shared" si="1" ref="M8:M13">SUM(K8/H8*100)</f>
        <v>97.08161770649347</v>
      </c>
      <c r="N8" s="2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1" customFormat="1" ht="13.5">
      <c r="A9" s="58" t="s">
        <v>17</v>
      </c>
      <c r="B9" s="77"/>
      <c r="C9" s="86" t="s">
        <v>18</v>
      </c>
      <c r="D9" s="87"/>
      <c r="E9" s="87"/>
      <c r="F9" s="87"/>
      <c r="G9" s="88"/>
      <c r="H9" s="20">
        <f>SUM(H10)</f>
        <v>201386416</v>
      </c>
      <c r="I9" s="52">
        <f>SUM(I10)</f>
        <v>190512441</v>
      </c>
      <c r="J9" s="53"/>
      <c r="K9" s="21">
        <f>SUM(K10)</f>
        <v>191613061.69</v>
      </c>
      <c r="L9" s="7">
        <f t="shared" si="0"/>
        <v>100.57771591410139</v>
      </c>
      <c r="M9" s="19">
        <f t="shared" si="1"/>
        <v>95.14696447549869</v>
      </c>
      <c r="N9" s="2" t="s">
        <v>179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28.5" customHeight="1">
      <c r="A10" s="58" t="s">
        <v>19</v>
      </c>
      <c r="B10" s="77"/>
      <c r="C10" s="55" t="s">
        <v>20</v>
      </c>
      <c r="D10" s="56"/>
      <c r="E10" s="56"/>
      <c r="F10" s="56"/>
      <c r="G10" s="57"/>
      <c r="H10" s="22">
        <v>201386416</v>
      </c>
      <c r="I10" s="52">
        <v>190512441</v>
      </c>
      <c r="J10" s="53"/>
      <c r="K10" s="21">
        <v>191613061.69</v>
      </c>
      <c r="L10" s="7">
        <f t="shared" si="0"/>
        <v>100.57771591410139</v>
      </c>
      <c r="M10" s="19">
        <f t="shared" si="1"/>
        <v>95.14696447549869</v>
      </c>
      <c r="N10" s="2" t="s">
        <v>179</v>
      </c>
      <c r="O10" s="43"/>
      <c r="P10" s="43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42" customHeight="1">
      <c r="A11" s="58" t="s">
        <v>60</v>
      </c>
      <c r="B11" s="77"/>
      <c r="C11" s="71" t="s">
        <v>61</v>
      </c>
      <c r="D11" s="72"/>
      <c r="E11" s="72"/>
      <c r="F11" s="72"/>
      <c r="G11" s="73"/>
      <c r="H11" s="22">
        <v>11000000</v>
      </c>
      <c r="I11" s="52">
        <v>11000000</v>
      </c>
      <c r="J11" s="53"/>
      <c r="K11" s="21">
        <f>SUM(K12)</f>
        <v>12060292.64</v>
      </c>
      <c r="L11" s="7">
        <f t="shared" si="0"/>
        <v>109.639024</v>
      </c>
      <c r="M11" s="19">
        <f t="shared" si="1"/>
        <v>109.639024</v>
      </c>
      <c r="N11" s="2" t="s">
        <v>180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29.25" customHeight="1">
      <c r="A12" s="58" t="s">
        <v>62</v>
      </c>
      <c r="B12" s="77"/>
      <c r="C12" s="55" t="s">
        <v>63</v>
      </c>
      <c r="D12" s="56"/>
      <c r="E12" s="56"/>
      <c r="F12" s="56"/>
      <c r="G12" s="57"/>
      <c r="H12" s="22">
        <v>11000000</v>
      </c>
      <c r="I12" s="52">
        <v>11000000</v>
      </c>
      <c r="J12" s="53"/>
      <c r="K12" s="21">
        <v>12060292.64</v>
      </c>
      <c r="L12" s="7">
        <f t="shared" si="0"/>
        <v>109.639024</v>
      </c>
      <c r="M12" s="19">
        <f t="shared" si="1"/>
        <v>109.639024</v>
      </c>
      <c r="N12" s="2" t="s">
        <v>180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5.75" customHeight="1">
      <c r="A13" s="58" t="s">
        <v>21</v>
      </c>
      <c r="B13" s="77"/>
      <c r="C13" s="71" t="s">
        <v>22</v>
      </c>
      <c r="D13" s="72"/>
      <c r="E13" s="72"/>
      <c r="F13" s="72"/>
      <c r="G13" s="73"/>
      <c r="H13" s="22">
        <f>SUM(H15+H16+H17+H18)</f>
        <v>1378000</v>
      </c>
      <c r="I13" s="66">
        <f>SUM(I15:J18)</f>
        <v>2932800</v>
      </c>
      <c r="J13" s="67"/>
      <c r="K13" s="21">
        <f>SUM(K15:K18)</f>
        <v>3170109.98</v>
      </c>
      <c r="L13" s="7">
        <f t="shared" si="0"/>
        <v>108.09158415166394</v>
      </c>
      <c r="M13" s="19">
        <f t="shared" si="1"/>
        <v>230.05152249637155</v>
      </c>
      <c r="N13" s="2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0" customHeight="1" hidden="1">
      <c r="A14" s="58" t="s">
        <v>53</v>
      </c>
      <c r="B14" s="77"/>
      <c r="C14" s="71" t="s">
        <v>54</v>
      </c>
      <c r="D14" s="72"/>
      <c r="E14" s="72"/>
      <c r="F14" s="72"/>
      <c r="G14" s="73"/>
      <c r="H14" s="22"/>
      <c r="I14" s="66">
        <v>0</v>
      </c>
      <c r="J14" s="67"/>
      <c r="K14" s="24"/>
      <c r="L14" s="8"/>
      <c r="M14" s="19"/>
      <c r="N14" s="2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28.5" customHeight="1">
      <c r="A15" s="78" t="s">
        <v>139</v>
      </c>
      <c r="B15" s="79"/>
      <c r="C15" s="55" t="s">
        <v>54</v>
      </c>
      <c r="D15" s="59"/>
      <c r="E15" s="59"/>
      <c r="F15" s="59"/>
      <c r="G15" s="60"/>
      <c r="H15" s="22">
        <v>500000</v>
      </c>
      <c r="I15" s="66">
        <v>130000</v>
      </c>
      <c r="J15" s="54"/>
      <c r="K15" s="21">
        <v>133234.38</v>
      </c>
      <c r="L15" s="7">
        <f t="shared" si="0"/>
        <v>102.48798461538462</v>
      </c>
      <c r="M15" s="19">
        <f aca="true" t="shared" si="2" ref="M15:M20">SUM(K15/H15*100)</f>
        <v>26.646876000000002</v>
      </c>
      <c r="N15" s="2" t="s">
        <v>181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39.75" customHeight="1">
      <c r="A16" s="58" t="s">
        <v>23</v>
      </c>
      <c r="B16" s="77"/>
      <c r="C16" s="55" t="s">
        <v>52</v>
      </c>
      <c r="D16" s="56"/>
      <c r="E16" s="56"/>
      <c r="F16" s="56"/>
      <c r="G16" s="57"/>
      <c r="H16" s="22">
        <v>603000</v>
      </c>
      <c r="I16" s="66">
        <v>567000</v>
      </c>
      <c r="J16" s="67"/>
      <c r="K16" s="21">
        <v>548190.99</v>
      </c>
      <c r="L16" s="7">
        <f>SUM(K16/I16*100)</f>
        <v>96.68271428571428</v>
      </c>
      <c r="M16" s="19">
        <f t="shared" si="2"/>
        <v>90.91061194029851</v>
      </c>
      <c r="N16" s="2" t="s">
        <v>182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27.75" customHeight="1">
      <c r="A17" s="58" t="s">
        <v>24</v>
      </c>
      <c r="B17" s="77"/>
      <c r="C17" s="55" t="s">
        <v>3</v>
      </c>
      <c r="D17" s="56"/>
      <c r="E17" s="56"/>
      <c r="F17" s="56"/>
      <c r="G17" s="57"/>
      <c r="H17" s="22">
        <v>210000</v>
      </c>
      <c r="I17" s="52">
        <v>235800</v>
      </c>
      <c r="J17" s="53"/>
      <c r="K17" s="21">
        <v>244932.92</v>
      </c>
      <c r="L17" s="7">
        <f>SUM(K17/I17*100)</f>
        <v>103.8731636980492</v>
      </c>
      <c r="M17" s="19">
        <f t="shared" si="2"/>
        <v>116.63472380952382</v>
      </c>
      <c r="N17" s="2" t="s">
        <v>153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40.5" customHeight="1">
      <c r="A18" s="58" t="s">
        <v>64</v>
      </c>
      <c r="B18" s="77"/>
      <c r="C18" s="55" t="s">
        <v>73</v>
      </c>
      <c r="D18" s="56"/>
      <c r="E18" s="56"/>
      <c r="F18" s="56"/>
      <c r="G18" s="57"/>
      <c r="H18" s="22">
        <v>65000</v>
      </c>
      <c r="I18" s="52">
        <v>2000000</v>
      </c>
      <c r="J18" s="53"/>
      <c r="K18" s="21">
        <v>2243751.69</v>
      </c>
      <c r="L18" s="7">
        <f>SUM(K18/I18*100)</f>
        <v>112.18758449999999</v>
      </c>
      <c r="M18" s="19">
        <f t="shared" si="2"/>
        <v>3451.9256769230774</v>
      </c>
      <c r="N18" s="2" t="s">
        <v>183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18" customHeight="1">
      <c r="A19" s="58" t="s">
        <v>25</v>
      </c>
      <c r="B19" s="77"/>
      <c r="C19" s="71" t="s">
        <v>26</v>
      </c>
      <c r="D19" s="72"/>
      <c r="E19" s="72"/>
      <c r="F19" s="72"/>
      <c r="G19" s="73"/>
      <c r="H19" s="22">
        <v>1500000</v>
      </c>
      <c r="I19" s="52">
        <f>SUM(I20)</f>
        <v>1500000</v>
      </c>
      <c r="J19" s="53"/>
      <c r="K19" s="21">
        <f>SUM(K20)</f>
        <v>1489781.78</v>
      </c>
      <c r="L19" s="7">
        <f>SUM(K19/I19*100)</f>
        <v>99.31878533333334</v>
      </c>
      <c r="M19" s="19">
        <f t="shared" si="2"/>
        <v>99.31878533333334</v>
      </c>
      <c r="N19" s="2" t="s">
        <v>184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28.5" customHeight="1">
      <c r="A20" s="58" t="s">
        <v>28</v>
      </c>
      <c r="B20" s="77"/>
      <c r="C20" s="55" t="s">
        <v>27</v>
      </c>
      <c r="D20" s="56"/>
      <c r="E20" s="56"/>
      <c r="F20" s="56"/>
      <c r="G20" s="57"/>
      <c r="H20" s="22">
        <v>1500000</v>
      </c>
      <c r="I20" s="52">
        <v>1500000</v>
      </c>
      <c r="J20" s="53"/>
      <c r="K20" s="21">
        <v>1489781.78</v>
      </c>
      <c r="L20" s="7">
        <f>SUM(K20/I20*100)</f>
        <v>99.31878533333334</v>
      </c>
      <c r="M20" s="19">
        <f t="shared" si="2"/>
        <v>99.31878533333334</v>
      </c>
      <c r="N20" s="2" t="s">
        <v>184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0" customHeight="1" hidden="1">
      <c r="A21" s="58" t="s">
        <v>30</v>
      </c>
      <c r="B21" s="77"/>
      <c r="C21" s="71" t="s">
        <v>29</v>
      </c>
      <c r="D21" s="72"/>
      <c r="E21" s="72"/>
      <c r="F21" s="72"/>
      <c r="G21" s="73"/>
      <c r="H21" s="22"/>
      <c r="I21" s="52">
        <v>0</v>
      </c>
      <c r="J21" s="53"/>
      <c r="K21" s="25"/>
      <c r="L21" s="25"/>
      <c r="M21" s="19"/>
      <c r="N21" s="2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54.75" customHeight="1">
      <c r="A22" s="58" t="s">
        <v>31</v>
      </c>
      <c r="B22" s="77"/>
      <c r="C22" s="71" t="s">
        <v>32</v>
      </c>
      <c r="D22" s="72"/>
      <c r="E22" s="72"/>
      <c r="F22" s="72"/>
      <c r="G22" s="73"/>
      <c r="H22" s="22">
        <f>SUM(H25+H27)</f>
        <v>4000000</v>
      </c>
      <c r="I22" s="52">
        <f>SUM(I25+I27)</f>
        <v>5467100</v>
      </c>
      <c r="J22" s="53"/>
      <c r="K22" s="21">
        <f>SUM(K25+K27)</f>
        <v>5381595.22</v>
      </c>
      <c r="L22" s="7">
        <f>SUM(K22/I22*100)</f>
        <v>98.43601214537871</v>
      </c>
      <c r="M22" s="19">
        <f>SUM(K22/H22*100)</f>
        <v>134.53988049999998</v>
      </c>
      <c r="N22" s="2" t="s">
        <v>187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43.5" customHeight="1" hidden="1">
      <c r="A23" s="58" t="s">
        <v>102</v>
      </c>
      <c r="B23" s="77"/>
      <c r="C23" s="55" t="s">
        <v>103</v>
      </c>
      <c r="D23" s="56"/>
      <c r="E23" s="56"/>
      <c r="F23" s="56"/>
      <c r="G23" s="57"/>
      <c r="H23" s="22"/>
      <c r="I23" s="74">
        <v>0</v>
      </c>
      <c r="J23" s="75"/>
      <c r="K23" s="26">
        <v>0</v>
      </c>
      <c r="L23" s="7" t="e">
        <f aca="true" t="shared" si="3" ref="L23:L37">SUM(K23/I23*100)</f>
        <v>#DIV/0!</v>
      </c>
      <c r="M23" s="19"/>
      <c r="N23" s="2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75.75" customHeight="1" hidden="1">
      <c r="A24" s="58" t="s">
        <v>114</v>
      </c>
      <c r="B24" s="77"/>
      <c r="C24" s="55" t="s">
        <v>115</v>
      </c>
      <c r="D24" s="56"/>
      <c r="E24" s="56"/>
      <c r="F24" s="56"/>
      <c r="G24" s="57"/>
      <c r="H24" s="22"/>
      <c r="I24" s="52"/>
      <c r="J24" s="53"/>
      <c r="K24" s="21"/>
      <c r="L24" s="7"/>
      <c r="M24" s="19"/>
      <c r="N24" s="2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90.75" customHeight="1">
      <c r="A25" s="58" t="s">
        <v>33</v>
      </c>
      <c r="B25" s="77"/>
      <c r="C25" s="55" t="s">
        <v>34</v>
      </c>
      <c r="D25" s="56"/>
      <c r="E25" s="56"/>
      <c r="F25" s="56"/>
      <c r="G25" s="57"/>
      <c r="H25" s="22">
        <v>3670000</v>
      </c>
      <c r="I25" s="52">
        <v>5114100</v>
      </c>
      <c r="J25" s="53"/>
      <c r="K25" s="21">
        <v>5022776.35</v>
      </c>
      <c r="L25" s="7">
        <f t="shared" si="3"/>
        <v>98.21427719442325</v>
      </c>
      <c r="M25" s="19">
        <f>SUM(K25/H25*100)</f>
        <v>136.8603910081744</v>
      </c>
      <c r="N25" s="2" t="s">
        <v>185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23.25" customHeight="1" hidden="1">
      <c r="A26" s="58" t="s">
        <v>35</v>
      </c>
      <c r="B26" s="77"/>
      <c r="C26" s="55" t="s">
        <v>36</v>
      </c>
      <c r="D26" s="56"/>
      <c r="E26" s="56"/>
      <c r="F26" s="56"/>
      <c r="G26" s="57"/>
      <c r="H26" s="22"/>
      <c r="I26" s="47">
        <v>0</v>
      </c>
      <c r="J26" s="48"/>
      <c r="K26" s="25">
        <v>0</v>
      </c>
      <c r="L26" s="23" t="e">
        <f t="shared" si="3"/>
        <v>#DIV/0!</v>
      </c>
      <c r="M26" s="19"/>
      <c r="N26" s="2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1" customFormat="1" ht="75.75" customHeight="1">
      <c r="A27" s="58" t="s">
        <v>79</v>
      </c>
      <c r="B27" s="77"/>
      <c r="C27" s="55" t="s">
        <v>89</v>
      </c>
      <c r="D27" s="56"/>
      <c r="E27" s="56"/>
      <c r="F27" s="56"/>
      <c r="G27" s="57"/>
      <c r="H27" s="22">
        <v>330000</v>
      </c>
      <c r="I27" s="52">
        <v>353000</v>
      </c>
      <c r="J27" s="53"/>
      <c r="K27" s="21">
        <v>358818.87</v>
      </c>
      <c r="L27" s="7">
        <f t="shared" si="3"/>
        <v>101.64840509915014</v>
      </c>
      <c r="M27" s="19">
        <f>SUM(K27/H27*100)</f>
        <v>108.7329909090909</v>
      </c>
      <c r="N27" s="2" t="s">
        <v>186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1" customFormat="1" ht="28.5" customHeight="1">
      <c r="A28" s="58" t="s">
        <v>37</v>
      </c>
      <c r="B28" s="77"/>
      <c r="C28" s="71" t="s">
        <v>38</v>
      </c>
      <c r="D28" s="72"/>
      <c r="E28" s="72"/>
      <c r="F28" s="72"/>
      <c r="G28" s="73"/>
      <c r="H28" s="22">
        <f>SUM(H29)</f>
        <v>160000</v>
      </c>
      <c r="I28" s="52">
        <f>SUM(I29)</f>
        <v>1445000</v>
      </c>
      <c r="J28" s="53"/>
      <c r="K28" s="21">
        <f>SUM(K29)</f>
        <v>1445248.83</v>
      </c>
      <c r="L28" s="7">
        <f t="shared" si="3"/>
        <v>100.01722006920414</v>
      </c>
      <c r="M28" s="19">
        <f>SUM(K28/H28*100)</f>
        <v>903.28051875</v>
      </c>
      <c r="N28" s="2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1" customFormat="1" ht="60" customHeight="1">
      <c r="A29" s="58" t="s">
        <v>39</v>
      </c>
      <c r="B29" s="77"/>
      <c r="C29" s="55" t="s">
        <v>0</v>
      </c>
      <c r="D29" s="56"/>
      <c r="E29" s="56"/>
      <c r="F29" s="56"/>
      <c r="G29" s="57"/>
      <c r="H29" s="22">
        <v>160000</v>
      </c>
      <c r="I29" s="52">
        <v>1445000</v>
      </c>
      <c r="J29" s="53"/>
      <c r="K29" s="21">
        <v>1445248.83</v>
      </c>
      <c r="L29" s="7">
        <f t="shared" si="3"/>
        <v>100.01722006920414</v>
      </c>
      <c r="M29" s="19">
        <f>SUM(K29/H29*100)</f>
        <v>903.28051875</v>
      </c>
      <c r="N29" s="2" t="s">
        <v>188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1" customFormat="1" ht="46.5" customHeight="1">
      <c r="A30" s="58" t="s">
        <v>55</v>
      </c>
      <c r="B30" s="77"/>
      <c r="C30" s="71" t="s">
        <v>56</v>
      </c>
      <c r="D30" s="72"/>
      <c r="E30" s="72"/>
      <c r="F30" s="72"/>
      <c r="G30" s="73"/>
      <c r="H30" s="22">
        <v>15000</v>
      </c>
      <c r="I30" s="52">
        <f>SUM(I31:J32)</f>
        <v>17959</v>
      </c>
      <c r="J30" s="53"/>
      <c r="K30" s="21">
        <f>SUM(K31:K32)</f>
        <v>17959</v>
      </c>
      <c r="L30" s="7">
        <f t="shared" si="3"/>
        <v>100</v>
      </c>
      <c r="M30" s="19">
        <f>SUM(K30/H30*100)</f>
        <v>119.72666666666667</v>
      </c>
      <c r="N30" s="2" t="s">
        <v>191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56.25" customHeight="1">
      <c r="A31" s="58" t="s">
        <v>130</v>
      </c>
      <c r="B31" s="54"/>
      <c r="C31" s="71" t="s">
        <v>131</v>
      </c>
      <c r="D31" s="59"/>
      <c r="E31" s="59"/>
      <c r="F31" s="59"/>
      <c r="G31" s="60"/>
      <c r="H31" s="22">
        <v>0</v>
      </c>
      <c r="I31" s="52">
        <v>2959</v>
      </c>
      <c r="J31" s="54"/>
      <c r="K31" s="24">
        <v>2959</v>
      </c>
      <c r="L31" s="21">
        <f t="shared" si="3"/>
        <v>100</v>
      </c>
      <c r="M31" s="21">
        <v>0</v>
      </c>
      <c r="N31" s="2" t="s">
        <v>189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37.5" customHeight="1">
      <c r="A32" s="58" t="s">
        <v>57</v>
      </c>
      <c r="B32" s="77"/>
      <c r="C32" s="55" t="s">
        <v>58</v>
      </c>
      <c r="D32" s="56"/>
      <c r="E32" s="56"/>
      <c r="F32" s="56"/>
      <c r="G32" s="57"/>
      <c r="H32" s="22">
        <v>15000</v>
      </c>
      <c r="I32" s="52">
        <v>15000</v>
      </c>
      <c r="J32" s="53"/>
      <c r="K32" s="21">
        <v>15000</v>
      </c>
      <c r="L32" s="7">
        <f t="shared" si="3"/>
        <v>100</v>
      </c>
      <c r="M32" s="19">
        <f>SUM(K32/H32*100)</f>
        <v>100</v>
      </c>
      <c r="N32" s="2" t="s">
        <v>190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29.25" customHeight="1">
      <c r="A33" s="58" t="s">
        <v>40</v>
      </c>
      <c r="B33" s="77"/>
      <c r="C33" s="71" t="s">
        <v>41</v>
      </c>
      <c r="D33" s="72"/>
      <c r="E33" s="72"/>
      <c r="F33" s="72"/>
      <c r="G33" s="73"/>
      <c r="H33" s="22">
        <f>SUM(H36+H35)</f>
        <v>3200000</v>
      </c>
      <c r="I33" s="52">
        <f>SUM(I35:J36)</f>
        <v>329000</v>
      </c>
      <c r="J33" s="53"/>
      <c r="K33" s="21">
        <f>SUM(K35:K36)</f>
        <v>328949.95</v>
      </c>
      <c r="L33" s="7">
        <f t="shared" si="3"/>
        <v>99.98478723404256</v>
      </c>
      <c r="M33" s="19">
        <f>SUM(K33/H33*100)</f>
        <v>10.2796859375</v>
      </c>
      <c r="N33" s="2" t="s">
        <v>192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65.25" customHeight="1" hidden="1">
      <c r="A34" s="58" t="s">
        <v>42</v>
      </c>
      <c r="B34" s="77"/>
      <c r="C34" s="55" t="s">
        <v>90</v>
      </c>
      <c r="D34" s="56"/>
      <c r="E34" s="56"/>
      <c r="F34" s="56"/>
      <c r="G34" s="57"/>
      <c r="H34" s="22"/>
      <c r="I34" s="52">
        <v>0</v>
      </c>
      <c r="J34" s="53"/>
      <c r="K34" s="21">
        <v>0</v>
      </c>
      <c r="L34" s="7" t="e">
        <f t="shared" si="3"/>
        <v>#DIV/0!</v>
      </c>
      <c r="M34" s="19"/>
      <c r="N34" s="2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78" customHeight="1">
      <c r="A35" s="58" t="s">
        <v>42</v>
      </c>
      <c r="B35" s="54"/>
      <c r="C35" s="55" t="s">
        <v>125</v>
      </c>
      <c r="D35" s="59"/>
      <c r="E35" s="59"/>
      <c r="F35" s="59"/>
      <c r="G35" s="60"/>
      <c r="H35" s="22">
        <v>3000000</v>
      </c>
      <c r="I35" s="100">
        <v>68000</v>
      </c>
      <c r="J35" s="54"/>
      <c r="K35" s="28">
        <v>67776.01</v>
      </c>
      <c r="L35" s="27">
        <f>SUM(K35/I35*100)</f>
        <v>99.67060294117647</v>
      </c>
      <c r="M35" s="19">
        <f>SUM(K35/H35*100)</f>
        <v>2.2592003333333333</v>
      </c>
      <c r="N35" s="2" t="s">
        <v>192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50.25" customHeight="1">
      <c r="A36" s="58" t="s">
        <v>43</v>
      </c>
      <c r="B36" s="77"/>
      <c r="C36" s="55" t="s">
        <v>44</v>
      </c>
      <c r="D36" s="56"/>
      <c r="E36" s="56"/>
      <c r="F36" s="56"/>
      <c r="G36" s="57"/>
      <c r="H36" s="22">
        <v>200000</v>
      </c>
      <c r="I36" s="52">
        <v>261000</v>
      </c>
      <c r="J36" s="53"/>
      <c r="K36" s="21">
        <v>261173.94</v>
      </c>
      <c r="L36" s="7">
        <f t="shared" si="3"/>
        <v>100.06664367816091</v>
      </c>
      <c r="M36" s="19">
        <f>SUM(K36/H36*100)</f>
        <v>130.58696999999998</v>
      </c>
      <c r="N36" s="2" t="s">
        <v>193</v>
      </c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31.5" customHeight="1">
      <c r="A37" s="58" t="s">
        <v>45</v>
      </c>
      <c r="B37" s="77"/>
      <c r="C37" s="71" t="s">
        <v>46</v>
      </c>
      <c r="D37" s="72"/>
      <c r="E37" s="72"/>
      <c r="F37" s="72"/>
      <c r="G37" s="73"/>
      <c r="H37" s="22">
        <v>344000</v>
      </c>
      <c r="I37" s="52">
        <v>952000</v>
      </c>
      <c r="J37" s="53"/>
      <c r="K37" s="21">
        <v>965567.55</v>
      </c>
      <c r="L37" s="7">
        <f t="shared" si="3"/>
        <v>101.42516281512606</v>
      </c>
      <c r="M37" s="19">
        <f>SUM(K37/H37*100)</f>
        <v>280.6882412790698</v>
      </c>
      <c r="N37" s="2" t="s">
        <v>194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15" customHeight="1" hidden="1">
      <c r="A38" s="5" t="s">
        <v>74</v>
      </c>
      <c r="B38" s="6"/>
      <c r="C38" s="71" t="s">
        <v>75</v>
      </c>
      <c r="D38" s="72"/>
      <c r="E38" s="72"/>
      <c r="F38" s="72"/>
      <c r="G38" s="73"/>
      <c r="H38" s="29"/>
      <c r="I38" s="74">
        <f>SUM(I39:J40)</f>
        <v>0</v>
      </c>
      <c r="J38" s="75"/>
      <c r="K38" s="21">
        <f>SUM(K39:K40)</f>
        <v>0</v>
      </c>
      <c r="L38" s="7">
        <v>0</v>
      </c>
      <c r="M38" s="19"/>
      <c r="N38" s="2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14.25" customHeight="1" hidden="1">
      <c r="A39" s="58" t="s">
        <v>93</v>
      </c>
      <c r="B39" s="77"/>
      <c r="C39" s="71" t="s">
        <v>94</v>
      </c>
      <c r="D39" s="72"/>
      <c r="E39" s="72"/>
      <c r="F39" s="72"/>
      <c r="G39" s="73"/>
      <c r="H39" s="29"/>
      <c r="I39" s="74">
        <v>0</v>
      </c>
      <c r="J39" s="75"/>
      <c r="K39" s="21">
        <v>0</v>
      </c>
      <c r="L39" s="7">
        <v>0</v>
      </c>
      <c r="M39" s="19"/>
      <c r="N39" s="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14.25" customHeight="1" hidden="1">
      <c r="A40" s="58" t="s">
        <v>76</v>
      </c>
      <c r="B40" s="77"/>
      <c r="C40" s="55" t="s">
        <v>77</v>
      </c>
      <c r="D40" s="56"/>
      <c r="E40" s="56"/>
      <c r="F40" s="56"/>
      <c r="G40" s="57"/>
      <c r="H40" s="29"/>
      <c r="I40" s="52">
        <v>0</v>
      </c>
      <c r="J40" s="53"/>
      <c r="K40" s="26">
        <v>0</v>
      </c>
      <c r="L40" s="25">
        <v>0</v>
      </c>
      <c r="M40" s="19"/>
      <c r="N40" s="2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28.5" customHeight="1">
      <c r="A41" s="58" t="s">
        <v>74</v>
      </c>
      <c r="B41" s="54"/>
      <c r="C41" s="55" t="s">
        <v>75</v>
      </c>
      <c r="D41" s="59"/>
      <c r="E41" s="59"/>
      <c r="F41" s="59"/>
      <c r="G41" s="60"/>
      <c r="H41" s="45">
        <v>0</v>
      </c>
      <c r="I41" s="52"/>
      <c r="J41" s="76"/>
      <c r="K41" s="30">
        <v>3340.83</v>
      </c>
      <c r="L41" s="25">
        <v>0</v>
      </c>
      <c r="M41" s="21">
        <v>0</v>
      </c>
      <c r="N41" s="2" t="s">
        <v>154</v>
      </c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14" ht="15.75" customHeight="1">
      <c r="A42" s="58" t="s">
        <v>47</v>
      </c>
      <c r="B42" s="77"/>
      <c r="C42" s="101" t="s">
        <v>48</v>
      </c>
      <c r="D42" s="102"/>
      <c r="E42" s="102"/>
      <c r="F42" s="102"/>
      <c r="G42" s="103"/>
      <c r="H42" s="31">
        <f>SUM(H43)</f>
        <v>303545707.68999994</v>
      </c>
      <c r="I42" s="61">
        <f>SUM(I43)</f>
        <v>368271058.05999994</v>
      </c>
      <c r="J42" s="62"/>
      <c r="K42" s="18">
        <f>SUM(K43)</f>
        <v>366645109.21000004</v>
      </c>
      <c r="L42" s="41">
        <f>SUM(K42/I42*100)</f>
        <v>99.5584912758105</v>
      </c>
      <c r="M42" s="42">
        <f>SUM(K42/H42*100)</f>
        <v>120.78744647723407</v>
      </c>
      <c r="N42" s="2"/>
    </row>
    <row r="43" spans="1:14" ht="27" customHeight="1">
      <c r="A43" s="58" t="s">
        <v>49</v>
      </c>
      <c r="B43" s="77"/>
      <c r="C43" s="71" t="s">
        <v>2</v>
      </c>
      <c r="D43" s="72"/>
      <c r="E43" s="72"/>
      <c r="F43" s="72"/>
      <c r="G43" s="73"/>
      <c r="H43" s="31">
        <f>SUM(H44+H46+H56+H89)</f>
        <v>303545707.68999994</v>
      </c>
      <c r="I43" s="61">
        <f>SUM(I44+I46+I56+I89)</f>
        <v>368271058.05999994</v>
      </c>
      <c r="J43" s="62"/>
      <c r="K43" s="32">
        <f>SUM(K44+K46+K56+K89)</f>
        <v>366645109.21000004</v>
      </c>
      <c r="L43" s="41">
        <f>SUM(K43/I43*100)</f>
        <v>99.5584912758105</v>
      </c>
      <c r="M43" s="42">
        <f>SUM(K43/H43*100)</f>
        <v>120.78744647723407</v>
      </c>
      <c r="N43" s="2"/>
    </row>
    <row r="44" spans="1:14" ht="25.5" customHeight="1">
      <c r="A44" s="58" t="s">
        <v>149</v>
      </c>
      <c r="B44" s="77"/>
      <c r="C44" s="71" t="s">
        <v>4</v>
      </c>
      <c r="D44" s="72"/>
      <c r="E44" s="72"/>
      <c r="F44" s="72"/>
      <c r="G44" s="73"/>
      <c r="H44" s="44">
        <f>SUM(H45)</f>
        <v>0</v>
      </c>
      <c r="I44" s="61">
        <f>SUM(I45)</f>
        <v>27853420</v>
      </c>
      <c r="J44" s="62"/>
      <c r="K44" s="18">
        <f>SUM(K45)</f>
        <v>27853420</v>
      </c>
      <c r="L44" s="41">
        <f>SUM(K44/I44*100)</f>
        <v>100</v>
      </c>
      <c r="M44" s="21">
        <v>0</v>
      </c>
      <c r="N44" s="2"/>
    </row>
    <row r="45" spans="1:31" s="3" customFormat="1" ht="44.25" customHeight="1">
      <c r="A45" s="58" t="s">
        <v>95</v>
      </c>
      <c r="B45" s="77"/>
      <c r="C45" s="71" t="s">
        <v>14</v>
      </c>
      <c r="D45" s="72"/>
      <c r="E45" s="72"/>
      <c r="F45" s="72"/>
      <c r="G45" s="73"/>
      <c r="H45" s="45">
        <v>0</v>
      </c>
      <c r="I45" s="52">
        <v>27853420</v>
      </c>
      <c r="J45" s="53"/>
      <c r="K45" s="21">
        <v>27853420</v>
      </c>
      <c r="L45" s="7">
        <f>SUM(K45/I45*100)</f>
        <v>100</v>
      </c>
      <c r="M45" s="21">
        <v>0</v>
      </c>
      <c r="N45" s="2" t="s">
        <v>178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14" ht="43.5" customHeight="1">
      <c r="A46" s="58" t="s">
        <v>96</v>
      </c>
      <c r="B46" s="77"/>
      <c r="C46" s="71" t="s">
        <v>12</v>
      </c>
      <c r="D46" s="72"/>
      <c r="E46" s="72"/>
      <c r="F46" s="72"/>
      <c r="G46" s="73"/>
      <c r="H46" s="31">
        <f>SUM(H47+H48)</f>
        <v>15816743.770000001</v>
      </c>
      <c r="I46" s="61">
        <f>SUM(I47+I48)</f>
        <v>61292814.56999999</v>
      </c>
      <c r="J46" s="62"/>
      <c r="K46" s="18">
        <f>SUM(K47+K48)</f>
        <v>60878955.68999999</v>
      </c>
      <c r="L46" s="41">
        <f>SUM(K46/I46*100)</f>
        <v>99.32478401766434</v>
      </c>
      <c r="M46" s="42">
        <f>SUM(K46/H46*100)</f>
        <v>384.90195311547353</v>
      </c>
      <c r="N46" s="2" t="s">
        <v>195</v>
      </c>
    </row>
    <row r="47" spans="1:31" s="3" customFormat="1" ht="66" customHeight="1">
      <c r="A47" s="58" t="s">
        <v>106</v>
      </c>
      <c r="B47" s="77"/>
      <c r="C47" s="55" t="s">
        <v>107</v>
      </c>
      <c r="D47" s="56"/>
      <c r="E47" s="56"/>
      <c r="F47" s="56"/>
      <c r="G47" s="57"/>
      <c r="H47" s="22">
        <v>1793200</v>
      </c>
      <c r="I47" s="52">
        <v>1793200</v>
      </c>
      <c r="J47" s="53"/>
      <c r="K47" s="21">
        <v>1379384.62</v>
      </c>
      <c r="L47" s="7">
        <f aca="true" t="shared" si="4" ref="L47:L52">SUM(K47/I47*100)</f>
        <v>76.92307718045952</v>
      </c>
      <c r="M47" s="19">
        <f>SUM(K47/H47*100)</f>
        <v>76.92307718045952</v>
      </c>
      <c r="N47" s="2" t="s">
        <v>156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14" ht="36.75" customHeight="1">
      <c r="A48" s="58" t="s">
        <v>97</v>
      </c>
      <c r="B48" s="77"/>
      <c r="C48" s="71" t="s">
        <v>11</v>
      </c>
      <c r="D48" s="72"/>
      <c r="E48" s="72"/>
      <c r="F48" s="72"/>
      <c r="G48" s="73"/>
      <c r="H48" s="22">
        <f>SUM(H49+H52+H53+H54+H55)</f>
        <v>14023543.770000001</v>
      </c>
      <c r="I48" s="52">
        <f>SUM(I49+I50+I51+I52+I53+I54+I55)</f>
        <v>59499614.56999999</v>
      </c>
      <c r="J48" s="53"/>
      <c r="K48" s="21">
        <f>SUM(K49+K50+K51+K52+K53+K54+K55)</f>
        <v>59499571.06999999</v>
      </c>
      <c r="L48" s="7">
        <f t="shared" si="4"/>
        <v>99.99992689028271</v>
      </c>
      <c r="M48" s="19">
        <f>SUM(K48/H48*100)</f>
        <v>424.28341969656066</v>
      </c>
      <c r="N48" s="2" t="s">
        <v>177</v>
      </c>
    </row>
    <row r="49" spans="1:14" ht="48.75" customHeight="1">
      <c r="A49" s="58"/>
      <c r="B49" s="77"/>
      <c r="C49" s="49" t="s">
        <v>108</v>
      </c>
      <c r="D49" s="50"/>
      <c r="E49" s="50"/>
      <c r="F49" s="50"/>
      <c r="G49" s="51"/>
      <c r="H49" s="22">
        <v>226442.89</v>
      </c>
      <c r="I49" s="52">
        <v>226442.89</v>
      </c>
      <c r="J49" s="53"/>
      <c r="K49" s="21">
        <v>226442.89</v>
      </c>
      <c r="L49" s="7">
        <f t="shared" si="4"/>
        <v>100</v>
      </c>
      <c r="M49" s="19">
        <v>100</v>
      </c>
      <c r="N49" s="2" t="s">
        <v>196</v>
      </c>
    </row>
    <row r="50" spans="1:14" ht="48.75" customHeight="1">
      <c r="A50" s="58"/>
      <c r="B50" s="54"/>
      <c r="C50" s="49" t="s">
        <v>144</v>
      </c>
      <c r="D50" s="59"/>
      <c r="E50" s="59"/>
      <c r="F50" s="59"/>
      <c r="G50" s="60"/>
      <c r="H50" s="45">
        <v>0</v>
      </c>
      <c r="I50" s="52">
        <v>2985095.52</v>
      </c>
      <c r="J50" s="54"/>
      <c r="K50" s="21">
        <v>2985095.52</v>
      </c>
      <c r="L50" s="7">
        <f t="shared" si="4"/>
        <v>100</v>
      </c>
      <c r="M50" s="21">
        <v>0</v>
      </c>
      <c r="N50" s="2"/>
    </row>
    <row r="51" spans="1:14" ht="38.25" customHeight="1">
      <c r="A51" s="5"/>
      <c r="B51" s="6"/>
      <c r="C51" s="49" t="s">
        <v>81</v>
      </c>
      <c r="D51" s="50"/>
      <c r="E51" s="50"/>
      <c r="F51" s="50"/>
      <c r="G51" s="51"/>
      <c r="H51" s="45">
        <v>0</v>
      </c>
      <c r="I51" s="52">
        <v>43851996</v>
      </c>
      <c r="J51" s="53"/>
      <c r="K51" s="21">
        <v>43851952.5</v>
      </c>
      <c r="L51" s="7">
        <f t="shared" si="4"/>
        <v>99.99990080269095</v>
      </c>
      <c r="M51" s="21">
        <v>0</v>
      </c>
      <c r="N51" s="2"/>
    </row>
    <row r="52" spans="1:14" ht="51.75" customHeight="1">
      <c r="A52" s="5"/>
      <c r="B52" s="6"/>
      <c r="C52" s="49" t="s">
        <v>109</v>
      </c>
      <c r="D52" s="50"/>
      <c r="E52" s="50"/>
      <c r="F52" s="50"/>
      <c r="G52" s="51"/>
      <c r="H52" s="22">
        <v>10000000</v>
      </c>
      <c r="I52" s="52">
        <v>10000000</v>
      </c>
      <c r="J52" s="53"/>
      <c r="K52" s="21">
        <v>10000000</v>
      </c>
      <c r="L52" s="7">
        <f t="shared" si="4"/>
        <v>100</v>
      </c>
      <c r="M52" s="19">
        <f>SUM(K52/H52*100)</f>
        <v>100</v>
      </c>
      <c r="N52" s="2" t="s">
        <v>135</v>
      </c>
    </row>
    <row r="53" spans="1:14" ht="52.5" customHeight="1">
      <c r="A53" s="58"/>
      <c r="B53" s="77"/>
      <c r="C53" s="49" t="s">
        <v>110</v>
      </c>
      <c r="D53" s="50"/>
      <c r="E53" s="50"/>
      <c r="F53" s="50"/>
      <c r="G53" s="51"/>
      <c r="H53" s="22">
        <v>34753.51</v>
      </c>
      <c r="I53" s="52">
        <v>69732.22</v>
      </c>
      <c r="J53" s="53"/>
      <c r="K53" s="21">
        <v>69732.22</v>
      </c>
      <c r="L53" s="7">
        <f>SUM(K53/I53*100)</f>
        <v>100</v>
      </c>
      <c r="M53" s="19">
        <f>SUM(K53/H53*100)</f>
        <v>200.64799210209273</v>
      </c>
      <c r="N53" s="104" t="s">
        <v>198</v>
      </c>
    </row>
    <row r="54" spans="1:14" ht="61.5" customHeight="1">
      <c r="A54" s="58"/>
      <c r="B54" s="54"/>
      <c r="C54" s="49" t="s">
        <v>140</v>
      </c>
      <c r="D54" s="59"/>
      <c r="E54" s="59"/>
      <c r="F54" s="59"/>
      <c r="G54" s="60"/>
      <c r="H54" s="22">
        <v>958438.8</v>
      </c>
      <c r="I54" s="52">
        <v>655390.04</v>
      </c>
      <c r="J54" s="54"/>
      <c r="K54" s="21">
        <v>655390.04</v>
      </c>
      <c r="L54" s="7">
        <f>SUM(K54/I54*100)</f>
        <v>100</v>
      </c>
      <c r="M54" s="19">
        <f>SUM(K54/H54*100)</f>
        <v>68.38100043529123</v>
      </c>
      <c r="N54" s="2" t="s">
        <v>158</v>
      </c>
    </row>
    <row r="55" spans="1:14" ht="40.5" customHeight="1">
      <c r="A55" s="5"/>
      <c r="B55" s="6"/>
      <c r="C55" s="49" t="s">
        <v>141</v>
      </c>
      <c r="D55" s="50"/>
      <c r="E55" s="50"/>
      <c r="F55" s="50"/>
      <c r="G55" s="51"/>
      <c r="H55" s="22">
        <v>2803908.57</v>
      </c>
      <c r="I55" s="52">
        <v>1710957.9</v>
      </c>
      <c r="J55" s="53"/>
      <c r="K55" s="21">
        <v>1710957.9</v>
      </c>
      <c r="L55" s="7">
        <f>SUM(K55/I55*100)</f>
        <v>100</v>
      </c>
      <c r="M55" s="19">
        <f>SUM(K55/H55*100)</f>
        <v>61.02045973631729</v>
      </c>
      <c r="N55" s="2" t="s">
        <v>159</v>
      </c>
    </row>
    <row r="56" spans="1:14" ht="27.75" customHeight="1">
      <c r="A56" s="58" t="s">
        <v>98</v>
      </c>
      <c r="B56" s="77"/>
      <c r="C56" s="71" t="s">
        <v>5</v>
      </c>
      <c r="D56" s="72"/>
      <c r="E56" s="72"/>
      <c r="F56" s="72"/>
      <c r="G56" s="73"/>
      <c r="H56" s="46">
        <f>SUM(H59+H74+H81+H82+H83+H84+H85+H86+H87+H88)</f>
        <v>272883683.91999996</v>
      </c>
      <c r="I56" s="68">
        <f>SUM(I59+I74+I81+I82+I83+I84+I85+I86+I87+I88)</f>
        <v>266970543.48999998</v>
      </c>
      <c r="J56" s="69"/>
      <c r="K56" s="31">
        <f>SUM(K59+K74+K81+K82+K83+K84+K85+K86+K87+K88)</f>
        <v>266177782.53</v>
      </c>
      <c r="L56" s="41">
        <f>SUM(K56/I56*100)</f>
        <v>99.70305302239096</v>
      </c>
      <c r="M56" s="42">
        <v>93.16</v>
      </c>
      <c r="N56" s="2"/>
    </row>
    <row r="57" spans="1:14" ht="19.5" customHeight="1" hidden="1">
      <c r="A57" s="58" t="s">
        <v>50</v>
      </c>
      <c r="B57" s="77"/>
      <c r="C57" s="71" t="s">
        <v>13</v>
      </c>
      <c r="D57" s="72"/>
      <c r="E57" s="72"/>
      <c r="F57" s="72"/>
      <c r="G57" s="73"/>
      <c r="H57" s="22"/>
      <c r="I57" s="66">
        <v>0</v>
      </c>
      <c r="J57" s="67"/>
      <c r="K57" s="24"/>
      <c r="L57" s="8"/>
      <c r="M57" s="19"/>
      <c r="N57" s="2"/>
    </row>
    <row r="58" spans="1:14" ht="0" customHeight="1" hidden="1">
      <c r="A58" s="58" t="s">
        <v>51</v>
      </c>
      <c r="B58" s="77"/>
      <c r="C58" s="49" t="s">
        <v>10</v>
      </c>
      <c r="D58" s="50"/>
      <c r="E58" s="50"/>
      <c r="F58" s="50"/>
      <c r="G58" s="51"/>
      <c r="H58" s="22"/>
      <c r="I58" s="47">
        <v>0</v>
      </c>
      <c r="J58" s="48"/>
      <c r="K58" s="24"/>
      <c r="L58" s="8"/>
      <c r="M58" s="19"/>
      <c r="N58" s="2"/>
    </row>
    <row r="59" spans="1:14" ht="45.75" customHeight="1">
      <c r="A59" s="58" t="s">
        <v>99</v>
      </c>
      <c r="B59" s="77"/>
      <c r="C59" s="49" t="s">
        <v>8</v>
      </c>
      <c r="D59" s="50"/>
      <c r="E59" s="50"/>
      <c r="F59" s="50"/>
      <c r="G59" s="51"/>
      <c r="H59" s="22">
        <f>SUM(H61+H62+H63+H64+H65+H66+H67+H68+H69+H70+H71+H72+H73)</f>
        <v>225235534.14</v>
      </c>
      <c r="I59" s="52">
        <f>SUM(I61+I62+I63+I64+I65+I66+I67+I68+I69+I70+I71+I72+I73)</f>
        <v>229674823.04</v>
      </c>
      <c r="J59" s="53"/>
      <c r="K59" s="21">
        <f>SUM(K61+K62+K63+K64+K65+K66+K67+K68+K69+K71+K72+K73)</f>
        <v>229200335.39</v>
      </c>
      <c r="L59" s="7">
        <f>SUM(K59/I59*100)</f>
        <v>99.79340894064067</v>
      </c>
      <c r="M59" s="19">
        <v>93.08</v>
      </c>
      <c r="N59" s="2"/>
    </row>
    <row r="60" spans="1:14" ht="14.25" customHeight="1">
      <c r="A60" s="5"/>
      <c r="B60" s="6"/>
      <c r="C60" s="49" t="s">
        <v>65</v>
      </c>
      <c r="D60" s="50"/>
      <c r="E60" s="50"/>
      <c r="F60" s="50"/>
      <c r="G60" s="51"/>
      <c r="H60" s="22"/>
      <c r="I60" s="52"/>
      <c r="J60" s="53"/>
      <c r="K60" s="21"/>
      <c r="L60" s="7"/>
      <c r="M60" s="19"/>
      <c r="N60" s="2"/>
    </row>
    <row r="61" spans="1:31" s="4" customFormat="1" ht="50.25" customHeight="1">
      <c r="A61" s="5"/>
      <c r="B61" s="6"/>
      <c r="C61" s="63" t="s">
        <v>66</v>
      </c>
      <c r="D61" s="64"/>
      <c r="E61" s="64"/>
      <c r="F61" s="64"/>
      <c r="G61" s="65"/>
      <c r="H61" s="22">
        <v>11604200</v>
      </c>
      <c r="I61" s="52">
        <v>11604200</v>
      </c>
      <c r="J61" s="53"/>
      <c r="K61" s="21">
        <v>11604200</v>
      </c>
      <c r="L61" s="7">
        <f aca="true" t="shared" si="5" ref="L61:L91">SUM(K61/I61*100)</f>
        <v>100</v>
      </c>
      <c r="M61" s="19">
        <v>100</v>
      </c>
      <c r="N61" s="2" t="s">
        <v>168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4" customFormat="1" ht="49.5" customHeight="1">
      <c r="A62" s="5"/>
      <c r="B62" s="6"/>
      <c r="C62" s="63" t="s">
        <v>67</v>
      </c>
      <c r="D62" s="64"/>
      <c r="E62" s="64"/>
      <c r="F62" s="64"/>
      <c r="G62" s="65"/>
      <c r="H62" s="22">
        <v>130035975</v>
      </c>
      <c r="I62" s="52">
        <v>130352510</v>
      </c>
      <c r="J62" s="53"/>
      <c r="K62" s="21">
        <v>130352510</v>
      </c>
      <c r="L62" s="7">
        <f t="shared" si="5"/>
        <v>100</v>
      </c>
      <c r="M62" s="19">
        <f>SUM(K62/H62*100)</f>
        <v>100.24342109943036</v>
      </c>
      <c r="N62" s="2" t="s">
        <v>136</v>
      </c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4" customFormat="1" ht="45" customHeight="1">
      <c r="A63" s="5"/>
      <c r="B63" s="6"/>
      <c r="C63" s="63" t="s">
        <v>111</v>
      </c>
      <c r="D63" s="64"/>
      <c r="E63" s="64"/>
      <c r="F63" s="64"/>
      <c r="G63" s="65"/>
      <c r="H63" s="22">
        <v>5571750</v>
      </c>
      <c r="I63" s="52">
        <v>5571750</v>
      </c>
      <c r="J63" s="53"/>
      <c r="K63" s="24">
        <v>5571750</v>
      </c>
      <c r="L63" s="7">
        <f t="shared" si="5"/>
        <v>100</v>
      </c>
      <c r="M63" s="19">
        <f>SUM(K63/H63*100)</f>
        <v>100</v>
      </c>
      <c r="N63" s="2" t="s">
        <v>168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4" customFormat="1" ht="62.25" customHeight="1">
      <c r="A64" s="5"/>
      <c r="B64" s="6"/>
      <c r="C64" s="63" t="s">
        <v>70</v>
      </c>
      <c r="D64" s="64"/>
      <c r="E64" s="64"/>
      <c r="F64" s="64"/>
      <c r="G64" s="65"/>
      <c r="H64" s="22">
        <v>32373410</v>
      </c>
      <c r="I64" s="52">
        <v>33257182</v>
      </c>
      <c r="J64" s="53"/>
      <c r="K64" s="21">
        <v>33257182</v>
      </c>
      <c r="L64" s="7">
        <f t="shared" si="5"/>
        <v>100</v>
      </c>
      <c r="M64" s="19">
        <v>100</v>
      </c>
      <c r="N64" s="2" t="s">
        <v>168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4" customFormat="1" ht="51.75" customHeight="1">
      <c r="A65" s="5"/>
      <c r="B65" s="6"/>
      <c r="C65" s="63" t="s">
        <v>71</v>
      </c>
      <c r="D65" s="64"/>
      <c r="E65" s="64"/>
      <c r="F65" s="64"/>
      <c r="G65" s="65"/>
      <c r="H65" s="22">
        <v>857538.5</v>
      </c>
      <c r="I65" s="52">
        <v>897736.4</v>
      </c>
      <c r="J65" s="53"/>
      <c r="K65" s="21">
        <v>894032.8</v>
      </c>
      <c r="L65" s="7">
        <f t="shared" si="5"/>
        <v>99.58745128302697</v>
      </c>
      <c r="M65" s="19">
        <f>SUM(K65/H65*100)</f>
        <v>104.25570397130859</v>
      </c>
      <c r="N65" s="2" t="s">
        <v>197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4" customFormat="1" ht="36" customHeight="1">
      <c r="A66" s="5"/>
      <c r="B66" s="6"/>
      <c r="C66" s="63" t="s">
        <v>68</v>
      </c>
      <c r="D66" s="64"/>
      <c r="E66" s="64"/>
      <c r="F66" s="64"/>
      <c r="G66" s="65"/>
      <c r="H66" s="22">
        <v>794861</v>
      </c>
      <c r="I66" s="52">
        <v>801977</v>
      </c>
      <c r="J66" s="53"/>
      <c r="K66" s="21">
        <v>801977</v>
      </c>
      <c r="L66" s="7">
        <f t="shared" si="5"/>
        <v>100</v>
      </c>
      <c r="M66" s="19">
        <f>SUM(K66/H66*100)</f>
        <v>100.89525086776179</v>
      </c>
      <c r="N66" s="2" t="s">
        <v>171</v>
      </c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4" customFormat="1" ht="56.25" customHeight="1">
      <c r="A67" s="5"/>
      <c r="B67" s="6"/>
      <c r="C67" s="63" t="s">
        <v>69</v>
      </c>
      <c r="D67" s="64"/>
      <c r="E67" s="64"/>
      <c r="F67" s="64"/>
      <c r="G67" s="65"/>
      <c r="H67" s="22">
        <v>3707.88</v>
      </c>
      <c r="I67" s="52">
        <v>3707.88</v>
      </c>
      <c r="J67" s="53"/>
      <c r="K67" s="21">
        <v>3707.88</v>
      </c>
      <c r="L67" s="7">
        <f t="shared" si="5"/>
        <v>100</v>
      </c>
      <c r="M67" s="19">
        <v>100</v>
      </c>
      <c r="N67" s="2" t="s">
        <v>168</v>
      </c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4" customFormat="1" ht="72.75" customHeight="1">
      <c r="A68" s="5"/>
      <c r="B68" s="6"/>
      <c r="C68" s="63" t="s">
        <v>122</v>
      </c>
      <c r="D68" s="64"/>
      <c r="E68" s="64"/>
      <c r="F68" s="64"/>
      <c r="G68" s="65"/>
      <c r="H68" s="22">
        <v>207694.76</v>
      </c>
      <c r="I68" s="52">
        <v>207694.76</v>
      </c>
      <c r="J68" s="53"/>
      <c r="K68" s="21">
        <v>177076.2</v>
      </c>
      <c r="L68" s="7">
        <f t="shared" si="5"/>
        <v>85.25790443629873</v>
      </c>
      <c r="M68" s="19">
        <f>SUM(K68/H68*100)</f>
        <v>85.25790443629873</v>
      </c>
      <c r="N68" s="2" t="s">
        <v>160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4" customFormat="1" ht="45.75" customHeight="1">
      <c r="A69" s="5"/>
      <c r="B69" s="6"/>
      <c r="C69" s="63" t="s">
        <v>104</v>
      </c>
      <c r="D69" s="64"/>
      <c r="E69" s="64"/>
      <c r="F69" s="64"/>
      <c r="G69" s="65"/>
      <c r="H69" s="22">
        <v>3340000</v>
      </c>
      <c r="I69" s="52">
        <v>2290000</v>
      </c>
      <c r="J69" s="53"/>
      <c r="K69" s="21">
        <v>2290000</v>
      </c>
      <c r="L69" s="7">
        <f t="shared" si="5"/>
        <v>100</v>
      </c>
      <c r="M69" s="19">
        <f>SUM(K69/H69*100)</f>
        <v>68.562874251497</v>
      </c>
      <c r="N69" s="2" t="s">
        <v>161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4" customFormat="1" ht="69.75" customHeight="1">
      <c r="A70" s="5"/>
      <c r="B70" s="6"/>
      <c r="C70" s="63" t="s">
        <v>142</v>
      </c>
      <c r="D70" s="64"/>
      <c r="E70" s="64"/>
      <c r="F70" s="64"/>
      <c r="G70" s="65"/>
      <c r="H70" s="22">
        <v>3387.08</v>
      </c>
      <c r="I70" s="52">
        <v>3387.08</v>
      </c>
      <c r="J70" s="53"/>
      <c r="K70" s="21">
        <v>0</v>
      </c>
      <c r="L70" s="7">
        <f t="shared" si="5"/>
        <v>0</v>
      </c>
      <c r="M70" s="21">
        <v>0</v>
      </c>
      <c r="N70" s="2" t="s">
        <v>162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4" customFormat="1" ht="38.25" customHeight="1">
      <c r="A71" s="58"/>
      <c r="B71" s="54"/>
      <c r="C71" s="63" t="s">
        <v>128</v>
      </c>
      <c r="D71" s="59"/>
      <c r="E71" s="59"/>
      <c r="F71" s="59"/>
      <c r="G71" s="60"/>
      <c r="H71" s="22">
        <v>1865848</v>
      </c>
      <c r="I71" s="52">
        <v>1882503</v>
      </c>
      <c r="J71" s="54"/>
      <c r="K71" s="21">
        <v>1882503</v>
      </c>
      <c r="L71" s="7">
        <f t="shared" si="5"/>
        <v>100</v>
      </c>
      <c r="M71" s="19">
        <v>100</v>
      </c>
      <c r="N71" s="2" t="s">
        <v>168</v>
      </c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4" customFormat="1" ht="51" customHeight="1">
      <c r="A72" s="58"/>
      <c r="B72" s="54"/>
      <c r="C72" s="63" t="s">
        <v>129</v>
      </c>
      <c r="D72" s="59"/>
      <c r="E72" s="59"/>
      <c r="F72" s="59"/>
      <c r="G72" s="60"/>
      <c r="H72" s="22">
        <v>37308046.72</v>
      </c>
      <c r="I72" s="52">
        <v>41875018.45</v>
      </c>
      <c r="J72" s="54"/>
      <c r="K72" s="21">
        <v>41471547.19</v>
      </c>
      <c r="L72" s="7">
        <f>SUM(K72/I72*100)</f>
        <v>99.03648696780454</v>
      </c>
      <c r="M72" s="19">
        <f>SUM(K72/H72*100)</f>
        <v>111.15979215220624</v>
      </c>
      <c r="N72" s="2" t="s">
        <v>163</v>
      </c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4" customFormat="1" ht="51" customHeight="1">
      <c r="A73" s="58"/>
      <c r="B73" s="77"/>
      <c r="C73" s="49" t="s">
        <v>123</v>
      </c>
      <c r="D73" s="50"/>
      <c r="E73" s="50"/>
      <c r="F73" s="50"/>
      <c r="G73" s="51"/>
      <c r="H73" s="22">
        <v>1269115.2</v>
      </c>
      <c r="I73" s="52">
        <v>927156.47</v>
      </c>
      <c r="J73" s="53"/>
      <c r="K73" s="21">
        <v>893849.32</v>
      </c>
      <c r="L73" s="7">
        <f>SUM(K73/I73*100)</f>
        <v>96.40760205232672</v>
      </c>
      <c r="M73" s="19">
        <f>SUM(K73/H73*100)</f>
        <v>70.43090493282249</v>
      </c>
      <c r="N73" s="2" t="s">
        <v>164</v>
      </c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14" ht="73.5" customHeight="1">
      <c r="A74" s="58" t="s">
        <v>147</v>
      </c>
      <c r="B74" s="77"/>
      <c r="C74" s="49" t="s">
        <v>78</v>
      </c>
      <c r="D74" s="50"/>
      <c r="E74" s="50"/>
      <c r="F74" s="50"/>
      <c r="G74" s="51"/>
      <c r="H74" s="22">
        <v>2937018</v>
      </c>
      <c r="I74" s="52">
        <v>1405532</v>
      </c>
      <c r="J74" s="53"/>
      <c r="K74" s="33">
        <v>1405532</v>
      </c>
      <c r="L74" s="7">
        <f t="shared" si="5"/>
        <v>100</v>
      </c>
      <c r="M74" s="19">
        <f>SUM(K74/H74*100)</f>
        <v>47.8557502882175</v>
      </c>
      <c r="N74" s="2" t="s">
        <v>165</v>
      </c>
    </row>
    <row r="75" spans="1:14" ht="45.75" customHeight="1" hidden="1">
      <c r="A75" s="58" t="s">
        <v>112</v>
      </c>
      <c r="B75" s="77"/>
      <c r="C75" s="49" t="s">
        <v>113</v>
      </c>
      <c r="D75" s="50"/>
      <c r="E75" s="50"/>
      <c r="F75" s="50"/>
      <c r="G75" s="51"/>
      <c r="H75" s="22"/>
      <c r="I75" s="52">
        <v>0</v>
      </c>
      <c r="J75" s="53"/>
      <c r="K75" s="21">
        <v>0</v>
      </c>
      <c r="L75" s="7" t="e">
        <f t="shared" si="5"/>
        <v>#DIV/0!</v>
      </c>
      <c r="M75" s="19"/>
      <c r="N75" s="2"/>
    </row>
    <row r="76" spans="1:14" ht="14.25" customHeight="1" hidden="1">
      <c r="A76" s="58" t="s">
        <v>100</v>
      </c>
      <c r="B76" s="77"/>
      <c r="C76" s="49" t="s">
        <v>7</v>
      </c>
      <c r="D76" s="50"/>
      <c r="E76" s="50"/>
      <c r="F76" s="50"/>
      <c r="G76" s="51"/>
      <c r="H76" s="22"/>
      <c r="I76" s="52">
        <f>SUM(I77:J80)</f>
        <v>0</v>
      </c>
      <c r="J76" s="53"/>
      <c r="K76" s="26">
        <f>SUM(K80)</f>
        <v>0</v>
      </c>
      <c r="L76" s="7" t="e">
        <f t="shared" si="5"/>
        <v>#DIV/0!</v>
      </c>
      <c r="M76" s="19"/>
      <c r="N76" s="2"/>
    </row>
    <row r="77" spans="1:14" ht="4.5" customHeight="1" hidden="1">
      <c r="A77" s="58"/>
      <c r="B77" s="77"/>
      <c r="C77" s="49"/>
      <c r="D77" s="50"/>
      <c r="E77" s="50"/>
      <c r="F77" s="50"/>
      <c r="G77" s="51"/>
      <c r="H77" s="22"/>
      <c r="I77" s="52"/>
      <c r="J77" s="53"/>
      <c r="K77" s="26"/>
      <c r="L77" s="7" t="e">
        <f t="shared" si="5"/>
        <v>#DIV/0!</v>
      </c>
      <c r="M77" s="19"/>
      <c r="N77" s="2"/>
    </row>
    <row r="78" spans="1:14" ht="0.75" customHeight="1" hidden="1">
      <c r="A78" s="58" t="s">
        <v>82</v>
      </c>
      <c r="B78" s="77"/>
      <c r="C78" s="49" t="s">
        <v>84</v>
      </c>
      <c r="D78" s="50"/>
      <c r="E78" s="50"/>
      <c r="F78" s="50"/>
      <c r="G78" s="51"/>
      <c r="H78" s="22"/>
      <c r="I78" s="52"/>
      <c r="J78" s="53"/>
      <c r="K78" s="26"/>
      <c r="L78" s="7" t="e">
        <f t="shared" si="5"/>
        <v>#DIV/0!</v>
      </c>
      <c r="M78" s="19"/>
      <c r="N78" s="2"/>
    </row>
    <row r="79" spans="1:14" ht="16.5" customHeight="1" hidden="1">
      <c r="A79" s="58" t="s">
        <v>83</v>
      </c>
      <c r="B79" s="77"/>
      <c r="C79" s="49" t="s">
        <v>85</v>
      </c>
      <c r="D79" s="50"/>
      <c r="E79" s="50"/>
      <c r="F79" s="50"/>
      <c r="G79" s="51"/>
      <c r="H79" s="22"/>
      <c r="I79" s="52"/>
      <c r="J79" s="53"/>
      <c r="K79" s="26"/>
      <c r="L79" s="7" t="e">
        <f t="shared" si="5"/>
        <v>#DIV/0!</v>
      </c>
      <c r="M79" s="19"/>
      <c r="N79" s="2"/>
    </row>
    <row r="80" spans="1:14" ht="9" customHeight="1" hidden="1">
      <c r="A80" s="58" t="s">
        <v>101</v>
      </c>
      <c r="B80" s="77"/>
      <c r="C80" s="49" t="s">
        <v>72</v>
      </c>
      <c r="D80" s="50"/>
      <c r="E80" s="50"/>
      <c r="F80" s="50"/>
      <c r="G80" s="51"/>
      <c r="H80" s="22"/>
      <c r="I80" s="52">
        <v>0</v>
      </c>
      <c r="J80" s="53"/>
      <c r="K80" s="26">
        <v>0</v>
      </c>
      <c r="L80" s="7" t="e">
        <f t="shared" si="5"/>
        <v>#DIV/0!</v>
      </c>
      <c r="M80" s="19"/>
      <c r="N80" s="2"/>
    </row>
    <row r="81" spans="1:14" ht="39.75" customHeight="1">
      <c r="A81" s="58" t="s">
        <v>112</v>
      </c>
      <c r="B81" s="54"/>
      <c r="C81" s="49" t="s">
        <v>166</v>
      </c>
      <c r="D81" s="59"/>
      <c r="E81" s="59"/>
      <c r="F81" s="59"/>
      <c r="G81" s="60"/>
      <c r="H81" s="22">
        <v>31727880</v>
      </c>
      <c r="I81" s="52">
        <v>23178911.67</v>
      </c>
      <c r="J81" s="54"/>
      <c r="K81" s="28">
        <v>23178911.67</v>
      </c>
      <c r="L81" s="7">
        <f aca="true" t="shared" si="6" ref="L81:L88">SUM(K81/I81*100)</f>
        <v>100</v>
      </c>
      <c r="M81" s="19">
        <f>SUM(K81/H81*100)</f>
        <v>73.05534334471766</v>
      </c>
      <c r="N81" s="2" t="s">
        <v>167</v>
      </c>
    </row>
    <row r="82" spans="1:14" ht="39.75" customHeight="1">
      <c r="A82" s="58" t="s">
        <v>92</v>
      </c>
      <c r="B82" s="77"/>
      <c r="C82" s="49" t="s">
        <v>121</v>
      </c>
      <c r="D82" s="50"/>
      <c r="E82" s="50"/>
      <c r="F82" s="50"/>
      <c r="G82" s="51"/>
      <c r="H82" s="22">
        <v>20337.28</v>
      </c>
      <c r="I82" s="52">
        <v>20337.28</v>
      </c>
      <c r="J82" s="53"/>
      <c r="K82" s="21">
        <v>20337.28</v>
      </c>
      <c r="L82" s="7">
        <f t="shared" si="6"/>
        <v>100</v>
      </c>
      <c r="M82" s="19">
        <v>100</v>
      </c>
      <c r="N82" s="2" t="s">
        <v>168</v>
      </c>
    </row>
    <row r="83" spans="1:14" ht="39.75" customHeight="1">
      <c r="A83" s="58" t="s">
        <v>126</v>
      </c>
      <c r="B83" s="54"/>
      <c r="C83" s="49" t="s">
        <v>127</v>
      </c>
      <c r="D83" s="59"/>
      <c r="E83" s="59"/>
      <c r="F83" s="59"/>
      <c r="G83" s="60"/>
      <c r="H83" s="22">
        <v>1115734.5</v>
      </c>
      <c r="I83" s="52">
        <v>596084.5</v>
      </c>
      <c r="J83" s="54"/>
      <c r="K83" s="28">
        <v>385281.03</v>
      </c>
      <c r="L83" s="7">
        <f t="shared" si="6"/>
        <v>64.63530422280735</v>
      </c>
      <c r="M83" s="19">
        <f aca="true" t="shared" si="7" ref="M83:M91">SUM(K83/H83*100)</f>
        <v>34.53160496515972</v>
      </c>
      <c r="N83" s="2" t="s">
        <v>169</v>
      </c>
    </row>
    <row r="84" spans="1:14" ht="58.5" customHeight="1">
      <c r="A84" s="58" t="s">
        <v>132</v>
      </c>
      <c r="B84" s="54"/>
      <c r="C84" s="49" t="s">
        <v>170</v>
      </c>
      <c r="D84" s="59"/>
      <c r="E84" s="59"/>
      <c r="F84" s="59"/>
      <c r="G84" s="60"/>
      <c r="H84" s="22">
        <v>8646820</v>
      </c>
      <c r="I84" s="52">
        <v>8646820</v>
      </c>
      <c r="J84" s="54"/>
      <c r="K84" s="28">
        <v>8646820</v>
      </c>
      <c r="L84" s="7">
        <f t="shared" si="6"/>
        <v>100</v>
      </c>
      <c r="M84" s="19">
        <f t="shared" si="7"/>
        <v>100</v>
      </c>
      <c r="N84" s="2" t="s">
        <v>176</v>
      </c>
    </row>
    <row r="85" spans="1:14" ht="65.25" customHeight="1">
      <c r="A85" s="58" t="s">
        <v>143</v>
      </c>
      <c r="B85" s="54"/>
      <c r="C85" s="55" t="s">
        <v>155</v>
      </c>
      <c r="D85" s="59"/>
      <c r="E85" s="59"/>
      <c r="F85" s="59"/>
      <c r="G85" s="60"/>
      <c r="H85" s="22">
        <v>214048</v>
      </c>
      <c r="I85" s="52">
        <v>214048</v>
      </c>
      <c r="J85" s="54"/>
      <c r="K85" s="21">
        <v>106578.16</v>
      </c>
      <c r="L85" s="7">
        <f t="shared" si="6"/>
        <v>49.79171027059351</v>
      </c>
      <c r="M85" s="19">
        <f t="shared" si="7"/>
        <v>49.79171027059351</v>
      </c>
      <c r="N85" s="2" t="s">
        <v>157</v>
      </c>
    </row>
    <row r="86" spans="1:14" ht="37.5" customHeight="1">
      <c r="A86" s="58" t="s">
        <v>91</v>
      </c>
      <c r="B86" s="77"/>
      <c r="C86" s="49" t="s">
        <v>6</v>
      </c>
      <c r="D86" s="50"/>
      <c r="E86" s="50"/>
      <c r="F86" s="50"/>
      <c r="G86" s="51"/>
      <c r="H86" s="22">
        <v>1020872</v>
      </c>
      <c r="I86" s="52">
        <v>1046394</v>
      </c>
      <c r="J86" s="53"/>
      <c r="K86" s="21">
        <v>1046394</v>
      </c>
      <c r="L86" s="7">
        <f t="shared" si="6"/>
        <v>100</v>
      </c>
      <c r="M86" s="19">
        <f t="shared" si="7"/>
        <v>102.50001959109467</v>
      </c>
      <c r="N86" s="2" t="s">
        <v>171</v>
      </c>
    </row>
    <row r="87" spans="1:14" ht="37.5" customHeight="1">
      <c r="A87" s="58" t="s">
        <v>151</v>
      </c>
      <c r="B87" s="54"/>
      <c r="C87" s="49" t="s">
        <v>152</v>
      </c>
      <c r="D87" s="59"/>
      <c r="E87" s="59"/>
      <c r="F87" s="59"/>
      <c r="G87" s="60"/>
      <c r="H87" s="22">
        <v>1965440</v>
      </c>
      <c r="I87" s="52">
        <v>1983419</v>
      </c>
      <c r="J87" s="54"/>
      <c r="K87" s="28">
        <v>1983419</v>
      </c>
      <c r="L87" s="7">
        <f t="shared" si="6"/>
        <v>100</v>
      </c>
      <c r="M87" s="19">
        <f t="shared" si="7"/>
        <v>100.91475700097688</v>
      </c>
      <c r="N87" s="2" t="s">
        <v>174</v>
      </c>
    </row>
    <row r="88" spans="1:14" ht="37.5" customHeight="1">
      <c r="A88" s="58" t="s">
        <v>145</v>
      </c>
      <c r="B88" s="54"/>
      <c r="C88" s="49" t="s">
        <v>150</v>
      </c>
      <c r="D88" s="59"/>
      <c r="E88" s="59"/>
      <c r="F88" s="59"/>
      <c r="G88" s="60"/>
      <c r="H88" s="45">
        <v>0</v>
      </c>
      <c r="I88" s="52">
        <v>204174</v>
      </c>
      <c r="J88" s="54"/>
      <c r="K88" s="28">
        <v>204174</v>
      </c>
      <c r="L88" s="7">
        <f t="shared" si="6"/>
        <v>100</v>
      </c>
      <c r="M88" s="21">
        <v>0</v>
      </c>
      <c r="N88" s="2" t="s">
        <v>175</v>
      </c>
    </row>
    <row r="89" spans="1:14" ht="13.5" customHeight="1">
      <c r="A89" s="58" t="s">
        <v>146</v>
      </c>
      <c r="B89" s="77"/>
      <c r="C89" s="71" t="s">
        <v>7</v>
      </c>
      <c r="D89" s="72"/>
      <c r="E89" s="72"/>
      <c r="F89" s="72"/>
      <c r="G89" s="73"/>
      <c r="H89" s="31">
        <f>SUM(H91+H90)</f>
        <v>14845280</v>
      </c>
      <c r="I89" s="61">
        <f>SUM(I90+I91)</f>
        <v>12154280</v>
      </c>
      <c r="J89" s="62"/>
      <c r="K89" s="18">
        <f>SUM(K90:K91)</f>
        <v>11734950.99</v>
      </c>
      <c r="L89" s="41">
        <f t="shared" si="5"/>
        <v>96.5499477550295</v>
      </c>
      <c r="M89" s="42">
        <f t="shared" si="7"/>
        <v>79.04836412651025</v>
      </c>
      <c r="N89" s="2"/>
    </row>
    <row r="90" spans="1:14" ht="58.5" customHeight="1">
      <c r="A90" s="58" t="s">
        <v>133</v>
      </c>
      <c r="B90" s="54"/>
      <c r="C90" s="49" t="s">
        <v>134</v>
      </c>
      <c r="D90" s="98"/>
      <c r="E90" s="98"/>
      <c r="F90" s="98"/>
      <c r="G90" s="99"/>
      <c r="H90" s="22">
        <v>14742000</v>
      </c>
      <c r="I90" s="52">
        <v>12051000</v>
      </c>
      <c r="J90" s="54"/>
      <c r="K90" s="21">
        <v>11631670.99</v>
      </c>
      <c r="L90" s="7">
        <f>SUM(K90/I90*100)</f>
        <v>96.52037996846735</v>
      </c>
      <c r="M90" s="19">
        <f t="shared" si="7"/>
        <v>78.90158045041379</v>
      </c>
      <c r="N90" s="2" t="s">
        <v>173</v>
      </c>
    </row>
    <row r="91" spans="1:14" ht="63" customHeight="1">
      <c r="A91" s="58" t="s">
        <v>148</v>
      </c>
      <c r="B91" s="77"/>
      <c r="C91" s="49" t="s">
        <v>124</v>
      </c>
      <c r="D91" s="50"/>
      <c r="E91" s="50"/>
      <c r="F91" s="50"/>
      <c r="G91" s="51"/>
      <c r="H91" s="22">
        <v>103280</v>
      </c>
      <c r="I91" s="52">
        <v>103280</v>
      </c>
      <c r="J91" s="53"/>
      <c r="K91" s="21">
        <v>103280</v>
      </c>
      <c r="L91" s="7">
        <f t="shared" si="5"/>
        <v>100</v>
      </c>
      <c r="M91" s="19">
        <f t="shared" si="7"/>
        <v>100</v>
      </c>
      <c r="N91" s="2" t="s">
        <v>172</v>
      </c>
    </row>
    <row r="92" spans="1:14" ht="12.75" customHeight="1" hidden="1">
      <c r="A92" s="58" t="s">
        <v>86</v>
      </c>
      <c r="B92" s="77"/>
      <c r="C92" s="63" t="s">
        <v>88</v>
      </c>
      <c r="D92" s="64"/>
      <c r="E92" s="64"/>
      <c r="F92" s="64"/>
      <c r="G92" s="65"/>
      <c r="H92" s="22"/>
      <c r="I92" s="47">
        <v>0</v>
      </c>
      <c r="J92" s="48"/>
      <c r="K92" s="21"/>
      <c r="L92" s="24">
        <v>0</v>
      </c>
      <c r="M92" s="19"/>
      <c r="N92" s="2"/>
    </row>
    <row r="93" spans="1:14" ht="12.75" customHeight="1" hidden="1">
      <c r="A93" s="58" t="s">
        <v>87</v>
      </c>
      <c r="B93" s="77"/>
      <c r="C93" s="63" t="s">
        <v>80</v>
      </c>
      <c r="D93" s="64"/>
      <c r="E93" s="64"/>
      <c r="F93" s="64"/>
      <c r="G93" s="65"/>
      <c r="H93" s="22"/>
      <c r="I93" s="47">
        <v>0</v>
      </c>
      <c r="J93" s="48"/>
      <c r="K93" s="34"/>
      <c r="L93" s="7">
        <v>0</v>
      </c>
      <c r="M93" s="19"/>
      <c r="N93" s="2"/>
    </row>
    <row r="94" spans="1:14" ht="36.75" customHeight="1">
      <c r="A94" s="58"/>
      <c r="B94" s="77"/>
      <c r="C94" s="94" t="s">
        <v>1</v>
      </c>
      <c r="D94" s="95"/>
      <c r="E94" s="95"/>
      <c r="F94" s="95"/>
      <c r="G94" s="96"/>
      <c r="H94" s="17">
        <f>SUM(H8+H42)</f>
        <v>526529123.68999994</v>
      </c>
      <c r="I94" s="61">
        <f>SUM(I8+I42)</f>
        <v>582427358.06</v>
      </c>
      <c r="J94" s="62"/>
      <c r="K94" s="18">
        <f>SUM(K8+K42)</f>
        <v>583121016.6800001</v>
      </c>
      <c r="L94" s="41">
        <f>SUM(K94/I94*100)</f>
        <v>100.1190978772547</v>
      </c>
      <c r="M94" s="42">
        <f>SUM(K94/H94*100)</f>
        <v>110.74810308561757</v>
      </c>
      <c r="N94" s="2"/>
    </row>
    <row r="95" ht="12.75">
      <c r="K95" s="37"/>
    </row>
  </sheetData>
  <sheetProtection/>
  <mergeCells count="257">
    <mergeCell ref="A85:B85"/>
    <mergeCell ref="C85:G85"/>
    <mergeCell ref="I85:J85"/>
    <mergeCell ref="A83:B83"/>
    <mergeCell ref="C83:G83"/>
    <mergeCell ref="I83:J83"/>
    <mergeCell ref="I82:J82"/>
    <mergeCell ref="I15:J15"/>
    <mergeCell ref="A24:B24"/>
    <mergeCell ref="C24:G24"/>
    <mergeCell ref="I24:J24"/>
    <mergeCell ref="A72:B72"/>
    <mergeCell ref="C72:G72"/>
    <mergeCell ref="A31:B31"/>
    <mergeCell ref="A87:B87"/>
    <mergeCell ref="C87:G87"/>
    <mergeCell ref="I87:J87"/>
    <mergeCell ref="A84:B84"/>
    <mergeCell ref="C84:G84"/>
    <mergeCell ref="A73:B73"/>
    <mergeCell ref="A86:B86"/>
    <mergeCell ref="C86:G86"/>
    <mergeCell ref="I86:J86"/>
    <mergeCell ref="A80:B80"/>
    <mergeCell ref="I35:J35"/>
    <mergeCell ref="C35:G35"/>
    <mergeCell ref="I84:J84"/>
    <mergeCell ref="A44:B44"/>
    <mergeCell ref="C42:G42"/>
    <mergeCell ref="A75:B75"/>
    <mergeCell ref="C48:G48"/>
    <mergeCell ref="A58:B58"/>
    <mergeCell ref="A82:B82"/>
    <mergeCell ref="C82:G82"/>
    <mergeCell ref="I72:J72"/>
    <mergeCell ref="C62:G62"/>
    <mergeCell ref="C61:G61"/>
    <mergeCell ref="A59:B59"/>
    <mergeCell ref="I65:J65"/>
    <mergeCell ref="C60:G60"/>
    <mergeCell ref="I64:J64"/>
    <mergeCell ref="C89:G89"/>
    <mergeCell ref="C91:G91"/>
    <mergeCell ref="I89:J89"/>
    <mergeCell ref="I91:J91"/>
    <mergeCell ref="C90:G90"/>
    <mergeCell ref="C33:G33"/>
    <mergeCell ref="C71:G71"/>
    <mergeCell ref="I71:J71"/>
    <mergeCell ref="C56:G56"/>
    <mergeCell ref="C63:G63"/>
    <mergeCell ref="A79:B79"/>
    <mergeCell ref="C73:G73"/>
    <mergeCell ref="A3:L4"/>
    <mergeCell ref="C57:G57"/>
    <mergeCell ref="A57:B57"/>
    <mergeCell ref="I46:J46"/>
    <mergeCell ref="A56:B56"/>
    <mergeCell ref="A34:B34"/>
    <mergeCell ref="A39:B39"/>
    <mergeCell ref="C39:G39"/>
    <mergeCell ref="K5:L5"/>
    <mergeCell ref="A48:B48"/>
    <mergeCell ref="C51:G51"/>
    <mergeCell ref="I47:J47"/>
    <mergeCell ref="C47:G47"/>
    <mergeCell ref="A78:B78"/>
    <mergeCell ref="C65:G65"/>
    <mergeCell ref="C74:G74"/>
    <mergeCell ref="C46:G46"/>
    <mergeCell ref="C44:G44"/>
    <mergeCell ref="I27:J27"/>
    <mergeCell ref="C30:G30"/>
    <mergeCell ref="A35:B35"/>
    <mergeCell ref="C52:G52"/>
    <mergeCell ref="C50:G50"/>
    <mergeCell ref="A41:B41"/>
    <mergeCell ref="C41:G41"/>
    <mergeCell ref="C43:G43"/>
    <mergeCell ref="C31:G31"/>
    <mergeCell ref="I31:J31"/>
    <mergeCell ref="A43:B43"/>
    <mergeCell ref="A42:B42"/>
    <mergeCell ref="A32:B32"/>
    <mergeCell ref="A53:B53"/>
    <mergeCell ref="A33:B33"/>
    <mergeCell ref="A40:B40"/>
    <mergeCell ref="A46:B46"/>
    <mergeCell ref="A36:B36"/>
    <mergeCell ref="A49:B49"/>
    <mergeCell ref="A47:B47"/>
    <mergeCell ref="I34:J34"/>
    <mergeCell ref="C94:G94"/>
    <mergeCell ref="I78:J78"/>
    <mergeCell ref="I92:J92"/>
    <mergeCell ref="I77:J77"/>
    <mergeCell ref="I74:J74"/>
    <mergeCell ref="C66:G66"/>
    <mergeCell ref="C88:G88"/>
    <mergeCell ref="C92:G92"/>
    <mergeCell ref="C79:G79"/>
    <mergeCell ref="I88:J88"/>
    <mergeCell ref="I81:J81"/>
    <mergeCell ref="C70:G70"/>
    <mergeCell ref="A37:B37"/>
    <mergeCell ref="I80:J80"/>
    <mergeCell ref="I79:J79"/>
    <mergeCell ref="A71:B71"/>
    <mergeCell ref="C67:G67"/>
    <mergeCell ref="C55:G55"/>
    <mergeCell ref="A45:B45"/>
    <mergeCell ref="C93:G93"/>
    <mergeCell ref="A74:B74"/>
    <mergeCell ref="C75:G75"/>
    <mergeCell ref="C80:G80"/>
    <mergeCell ref="C78:G78"/>
    <mergeCell ref="A77:B77"/>
    <mergeCell ref="A93:B93"/>
    <mergeCell ref="A81:B81"/>
    <mergeCell ref="C81:G81"/>
    <mergeCell ref="A91:B91"/>
    <mergeCell ref="I76:J76"/>
    <mergeCell ref="A89:B89"/>
    <mergeCell ref="A94:B94"/>
    <mergeCell ref="I68:J68"/>
    <mergeCell ref="C68:G68"/>
    <mergeCell ref="I63:J63"/>
    <mergeCell ref="I66:J66"/>
    <mergeCell ref="I73:J73"/>
    <mergeCell ref="I93:J93"/>
    <mergeCell ref="A90:B90"/>
    <mergeCell ref="I75:J75"/>
    <mergeCell ref="I94:J94"/>
    <mergeCell ref="A76:B76"/>
    <mergeCell ref="C76:G76"/>
    <mergeCell ref="C77:G77"/>
    <mergeCell ref="I59:J59"/>
    <mergeCell ref="A88:B88"/>
    <mergeCell ref="I70:J70"/>
    <mergeCell ref="A92:B92"/>
    <mergeCell ref="I90:J90"/>
    <mergeCell ref="A30:B30"/>
    <mergeCell ref="A27:B27"/>
    <mergeCell ref="A20:B20"/>
    <mergeCell ref="A21:B21"/>
    <mergeCell ref="A13:B13"/>
    <mergeCell ref="A28:B28"/>
    <mergeCell ref="A25:B25"/>
    <mergeCell ref="A29:B29"/>
    <mergeCell ref="C21:G21"/>
    <mergeCell ref="A22:B22"/>
    <mergeCell ref="A18:B18"/>
    <mergeCell ref="C18:G18"/>
    <mergeCell ref="C20:G20"/>
    <mergeCell ref="A19:B19"/>
    <mergeCell ref="C19:G19"/>
    <mergeCell ref="I20:J20"/>
    <mergeCell ref="A16:B16"/>
    <mergeCell ref="I18:J18"/>
    <mergeCell ref="A17:B17"/>
    <mergeCell ref="C17:G17"/>
    <mergeCell ref="I17:J17"/>
    <mergeCell ref="I19:J19"/>
    <mergeCell ref="I13:J13"/>
    <mergeCell ref="A10:B10"/>
    <mergeCell ref="A8:B8"/>
    <mergeCell ref="C8:G8"/>
    <mergeCell ref="I21:J21"/>
    <mergeCell ref="I14:J14"/>
    <mergeCell ref="C13:G13"/>
    <mergeCell ref="A14:B14"/>
    <mergeCell ref="C16:G16"/>
    <mergeCell ref="I16:J16"/>
    <mergeCell ref="G2:J2"/>
    <mergeCell ref="C12:G12"/>
    <mergeCell ref="I7:J7"/>
    <mergeCell ref="I8:J8"/>
    <mergeCell ref="I5:J5"/>
    <mergeCell ref="C6:G6"/>
    <mergeCell ref="I6:J6"/>
    <mergeCell ref="C9:G9"/>
    <mergeCell ref="I11:J11"/>
    <mergeCell ref="C7:G7"/>
    <mergeCell ref="I10:J10"/>
    <mergeCell ref="A7:B7"/>
    <mergeCell ref="I9:J9"/>
    <mergeCell ref="I12:J12"/>
    <mergeCell ref="C11:G11"/>
    <mergeCell ref="A9:B9"/>
    <mergeCell ref="A11:B11"/>
    <mergeCell ref="A12:B12"/>
    <mergeCell ref="C25:G25"/>
    <mergeCell ref="C28:G28"/>
    <mergeCell ref="A23:B23"/>
    <mergeCell ref="C23:G23"/>
    <mergeCell ref="A26:B26"/>
    <mergeCell ref="A6:B6"/>
    <mergeCell ref="C10:G10"/>
    <mergeCell ref="C14:G14"/>
    <mergeCell ref="A15:B15"/>
    <mergeCell ref="C15:G15"/>
    <mergeCell ref="I29:J29"/>
    <mergeCell ref="C22:G22"/>
    <mergeCell ref="I25:J25"/>
    <mergeCell ref="I23:J23"/>
    <mergeCell ref="C27:G27"/>
    <mergeCell ref="I26:J26"/>
    <mergeCell ref="I28:J28"/>
    <mergeCell ref="C29:G29"/>
    <mergeCell ref="C26:G26"/>
    <mergeCell ref="I22:J22"/>
    <mergeCell ref="C37:G37"/>
    <mergeCell ref="C40:G40"/>
    <mergeCell ref="C45:G45"/>
    <mergeCell ref="I38:J38"/>
    <mergeCell ref="I36:J36"/>
    <mergeCell ref="I44:J44"/>
    <mergeCell ref="I39:J39"/>
    <mergeCell ref="I42:J42"/>
    <mergeCell ref="I41:J41"/>
    <mergeCell ref="C38:G38"/>
    <mergeCell ref="I55:J55"/>
    <mergeCell ref="I56:J56"/>
    <mergeCell ref="G1:L1"/>
    <mergeCell ref="C53:G53"/>
    <mergeCell ref="I53:J53"/>
    <mergeCell ref="I52:J52"/>
    <mergeCell ref="I48:J48"/>
    <mergeCell ref="I45:J45"/>
    <mergeCell ref="C36:G36"/>
    <mergeCell ref="C34:G34"/>
    <mergeCell ref="I30:J30"/>
    <mergeCell ref="I69:J69"/>
    <mergeCell ref="C69:G69"/>
    <mergeCell ref="C64:G64"/>
    <mergeCell ref="I67:J67"/>
    <mergeCell ref="I33:J33"/>
    <mergeCell ref="I57:J57"/>
    <mergeCell ref="I50:J50"/>
    <mergeCell ref="C49:G49"/>
    <mergeCell ref="I49:J49"/>
    <mergeCell ref="I54:J54"/>
    <mergeCell ref="C32:G32"/>
    <mergeCell ref="A54:B54"/>
    <mergeCell ref="C54:G54"/>
    <mergeCell ref="I32:J32"/>
    <mergeCell ref="I51:J51"/>
    <mergeCell ref="I43:J43"/>
    <mergeCell ref="I37:J37"/>
    <mergeCell ref="A50:B50"/>
    <mergeCell ref="I40:J40"/>
    <mergeCell ref="I58:J58"/>
    <mergeCell ref="C59:G59"/>
    <mergeCell ref="I62:J62"/>
    <mergeCell ref="I61:J61"/>
    <mergeCell ref="I60:J60"/>
    <mergeCell ref="C58:G58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2022-04-29T03:39:32Z</cp:lastPrinted>
  <dcterms:created xsi:type="dcterms:W3CDTF">1996-10-08T23:32:33Z</dcterms:created>
  <dcterms:modified xsi:type="dcterms:W3CDTF">2022-05-12T05:43:50Z</dcterms:modified>
  <cp:category/>
  <cp:version/>
  <cp:contentType/>
  <cp:contentStatus/>
</cp:coreProperties>
</file>