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'Лист3'!$A$1:$K$103</definedName>
  </definedNames>
  <calcPr fullCalcOnLoad="1"/>
</workbook>
</file>

<file path=xl/sharedStrings.xml><?xml version="1.0" encoding="utf-8"?>
<sst xmlns="http://schemas.openxmlformats.org/spreadsheetml/2006/main" count="173" uniqueCount="173">
  <si>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</si>
  <si>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</si>
  <si>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</si>
  <si>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</si>
  <si>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</si>
  <si>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</si>
  <si>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</si>
  <si>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</si>
  <si>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</si>
  <si>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</si>
  <si>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</si>
  <si>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</si>
  <si>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</si>
  <si>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</si>
  <si>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</si>
  <si>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</si>
  <si>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</si>
  <si>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</si>
  <si>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</si>
  <si>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</si>
  <si>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</si>
  <si>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</si>
  <si>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</si>
  <si>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</si>
  <si>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</si>
  <si>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</si>
  <si>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</si>
  <si>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</si>
  <si>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</si>
  <si>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</si>
  <si>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</si>
  <si>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</si>
  <si>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</si>
  <si>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</si>
  <si>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</si>
  <si>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</si>
  <si>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</si>
  <si>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</si>
  <si>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</si>
  <si>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</si>
  <si>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</si>
  <si>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</si>
  <si>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</si>
  <si>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</si>
  <si>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</si>
  <si>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</si>
  <si>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</si>
  <si>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2 02 03002 05 0000 151</t>
  </si>
  <si>
    <t>Единый налог на вмененный доход для отдельных видов деятельности</t>
  </si>
  <si>
    <t>Субвенции бюджетам муниципальных районов на составление списков кандидатов в присяжные заседатели федеральныхз судов общей юрисдикции 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</si>
  <si>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</si>
  <si>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</si>
  <si>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</si>
  <si>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</si>
  <si>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</si>
  <si>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</si>
  <si>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</si>
  <si>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</si>
  <si>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</si>
  <si>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</si>
  <si>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</si>
  <si>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</si>
  <si>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</si>
  <si>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</si>
  <si>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</si>
  <si>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</si>
  <si>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</si>
  <si>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</si>
  <si>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</si>
  <si>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</si>
  <si>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</si>
  <si>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</si>
  <si>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</si>
  <si>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</si>
  <si>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</si>
  <si>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</si>
  <si>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</si>
  <si>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</si>
  <si>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</si>
  <si>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утвержденные бюджетные назначения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</si>
  <si>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</si>
  <si>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</si>
  <si>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</si>
  <si>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</si>
  <si>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</si>
  <si>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</si>
  <si>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</si>
  <si>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2 18 00000 00 0000 000</t>
  </si>
  <si>
    <t>2 19 00000 00 0000 000</t>
  </si>
  <si>
    <t>1 16 21050 05 0000 140</t>
  </si>
  <si>
    <t>Денежные взыскания (штрафы) и иные суммы взыскиваемые с лиц, виновных в совершении преступлений и в возмещение ущерба имуществу, зачисляемые в бюджеты муниципальных районов</t>
  </si>
  <si>
    <t>субвенции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</si>
  <si>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1 16 03010 01 0000 140</t>
  </si>
  <si>
    <r>
      <t>Денежные взыскания (штрафы) за нарушение законодательства, предусмотренные статьями 116, 118, 119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пунктами 1 и 2 статьи 120, статьями 125, 126, 128,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Налогового кодекса Российской Федерации, а также штрафы, взыскание которых осуществляется на основании ранее дествовавшей статьи 117 Налогового Кодекса Российской Федерации</t>
    </r>
  </si>
  <si>
    <t>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</si>
  <si>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</si>
  <si>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1 17 01000 00 0000 180</t>
  </si>
  <si>
    <t>Невыясненные поступления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</si>
  <si>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</si>
  <si>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</si>
  <si>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</si>
  <si>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</si>
  <si>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</si>
  <si>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</si>
  <si>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</si>
  <si>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</si>
  <si>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</si>
  <si>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субвенции бюджетам муниципальных образований Примрского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</si>
  <si>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2 02 25519 05 0000 150</t>
  </si>
  <si>
    <t>Субсидии бюджетам муниципальных районов на поддержку отрасли культуры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</si>
  <si>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организаций</t>
  </si>
  <si>
    <t>1 16 03030 01 0000 140</t>
  </si>
  <si>
    <t>Денежные взыскания (штрафы) за административные правонарушения в области налогов и сборов, предусмотренных Кодексом Российской Федерации об административных правонарушениях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</si>
  <si>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</si>
  <si>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</si>
  <si>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2 07 05020 05 0000 150</t>
  </si>
  <si>
    <t>2 07 00000 00 0000 150</t>
  </si>
  <si>
    <t>Прочие безвозмездные поступления</t>
  </si>
  <si>
    <t>Поступления от денежных пожертвований, предоставляемых физическими лицами, послучателям средств бюджетов муниципальных районов</t>
  </si>
  <si>
    <t>2 02 20299 05 0000 150</t>
  </si>
  <si>
    <t>2 02 10000 00 0000 150</t>
  </si>
  <si>
    <t>2 02 15002 05 0000 150</t>
  </si>
  <si>
    <t>2 02 20000 00 0000 150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</si>
  <si>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жилищно-коммумального хозяйства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</si>
  <si>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</si>
  <si>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строительства, за счет средств бюджетов</t>
  </si>
  <si>
    <t>2 02 25491 05 0000 150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</si>
  <si>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</si>
  <si>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2 02 25228 05 0000 150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</si>
  <si>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</si>
  <si>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 xml:space="preserve">субсидии бюджетам муниципальных образований Приморского края на обеспечение граждан твердым топливом 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</si>
  <si>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</si>
  <si>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вопитание в семью детей, оставшихся без попечения родителей</t>
  </si>
  <si>
    <t>cубвенции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</si>
  <si>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</si>
  <si>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</si>
  <si>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</si>
  <si>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1 16 01000 00 0000 000</t>
  </si>
  <si>
    <t>Административные штрафы, установленные Кодексом Российской Федерации об административных правонарушениях</t>
  </si>
  <si>
    <t>1 16 02000 00 0000 000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</si>
  <si>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</si>
  <si>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</si>
  <si>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Платежи в целях возмещения причиненного ущерба (убытков)</t>
  </si>
  <si>
    <t>1 09 00000 00 0000 000</t>
  </si>
  <si>
    <t>ЗАДОЛЖЕННОСТЬ И ПЕРЕРАСЧЕТЫ ПО ОТМЕНЕННЫМ НАЛОГАМ, СБОРАМ И ИНЫМ ОБЯЗАТЕЛЬНЫМ ПЛАТЕЖАМ</t>
  </si>
  <si>
    <t>2 02 15853 05 0000 150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</si>
  <si>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</si>
  <si>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</si>
  <si>
    <t>Доходы от использования имущества и прав, находящихся в государственной и муниципальной собственности (за исключением имущества бджетных и автономных учреждений, а также имущества государственных и муниципальных предприятий, в том числе казенных)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</si>
  <si>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</si>
  <si>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</si>
  <si>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</si>
  <si>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Межбюджетные трансферты бюджетам мунципальных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общеобразовательых организаций</t>
  </si>
  <si>
    <t>1 13 02995 05 0000 000</t>
  </si>
  <si>
    <t>Прочие доходы от компенсации затрат бюджетов муниципальных районов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</si>
  <si>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</si>
  <si>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2 02 49001 05 0000 150</t>
  </si>
  <si>
    <t>2 02 35120 05 0000 150</t>
  </si>
  <si>
    <t>2 02 35930 05 0000 150</t>
  </si>
  <si>
    <t>2 02 40000 00 0000 150</t>
  </si>
  <si>
    <t>2 02 30029 05 0000 150</t>
  </si>
  <si>
    <t>2 02 29999 05 0000 150</t>
  </si>
  <si>
    <t>2 02 30000 00 0000 150</t>
  </si>
  <si>
    <t>2 02 30024 05 0000 150</t>
  </si>
  <si>
    <t>2 02 40014 05 0000 150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</si>
  <si>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</si>
  <si>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исполнено за 2020 год</t>
  </si>
  <si>
    <t>2 07 05030 05 0000 150</t>
  </si>
  <si>
    <t>Прочие безвозмездные поступления в бюджеты муниципальных райнов</t>
  </si>
  <si>
    <t>2 02 49999 05 0000 150</t>
  </si>
  <si>
    <t xml:space="preserve">Приложение 2 к решению Думы </t>
  </si>
  <si>
    <t>ПОКАЗАТЕЛИ ДОХОДОВ БЮДЖЕТА ЯКОВЛЕВСКОГО МУНИЦИПАЛЬНОГО РАЙОНА ЗА 2020 ГОД ПО КОДАМ ВИДОВ ДОХОДОВ, ПОДВИДОВ ДОХОДОВ, КЛАССИФИКАЦИИ ОПЕРАЦИЙ СЕКТОРА ГОСУДАРСТВЕННОГО УПРАВЛЕНИЯ, ОТНОСЯЩИХСЯ К  ДОХОДАМ БЮДЖЕТА</t>
  </si>
  <si>
    <t>от 25 мая 2021  № 421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</si>
</sst>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  <numFmt numFmtId="193" formatCode="#,##0.000000"/>
    <numFmt numFmtId="194" formatCode="#,##0.0000000"/>
    <numFmt numFmtId="195" formatCode="#,##0.0000"/>
    <numFmt numFmtId="196" formatCode="#,##0.000"/>
  </numFmts>
  <fonts count="4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3" fillId="0" borderId="12" xfId="58" applyFont="1" applyBorder="1" applyAlignment="1">
      <alignment/>
    </xf>
    <xf numFmtId="0" fontId="3" fillId="0" borderId="0" xfId="0" applyFont="1" applyAlignment="1">
      <alignment/>
    </xf>
    <xf numFmtId="179" fontId="3" fillId="0" borderId="0" xfId="58" applyFont="1" applyAlignment="1">
      <alignment/>
    </xf>
    <xf numFmtId="182" fontId="3" fillId="0" borderId="0" xfId="58" applyNumberFormat="1" applyFont="1" applyAlignment="1">
      <alignment/>
    </xf>
    <xf numFmtId="179" fontId="3" fillId="0" borderId="12" xfId="58" applyNumberFormat="1" applyFont="1" applyBorder="1" applyAlignment="1">
      <alignment/>
    </xf>
    <xf numFmtId="179" fontId="0" fillId="0" borderId="0" xfId="58" applyFont="1" applyAlignment="1">
      <alignment/>
    </xf>
    <xf numFmtId="182" fontId="7" fillId="34" borderId="12" xfId="58" applyNumberFormat="1" applyFont="1" applyFill="1" applyBorder="1" applyAlignment="1">
      <alignment/>
    </xf>
    <xf numFmtId="182" fontId="3" fillId="34" borderId="0" xfId="58" applyNumberFormat="1" applyFont="1" applyFill="1" applyAlignment="1">
      <alignment/>
    </xf>
    <xf numFmtId="179" fontId="7" fillId="34" borderId="0" xfId="58" applyFont="1" applyFill="1" applyAlignment="1">
      <alignment/>
    </xf>
    <xf numFmtId="179" fontId="3" fillId="34" borderId="12" xfId="58" applyFont="1" applyFill="1" applyBorder="1" applyAlignment="1">
      <alignment/>
    </xf>
    <xf numFmtId="179" fontId="3" fillId="34" borderId="13" xfId="58" applyFont="1" applyFill="1" applyBorder="1" applyAlignment="1">
      <alignment/>
    </xf>
    <xf numFmtId="179" fontId="3" fillId="34" borderId="0" xfId="58" applyFont="1" applyFill="1" applyAlignment="1">
      <alignment/>
    </xf>
    <xf numFmtId="179" fontId="8" fillId="34" borderId="12" xfId="58" applyFont="1" applyFill="1" applyBorder="1" applyAlignment="1">
      <alignment/>
    </xf>
    <xf numFmtId="179" fontId="7" fillId="34" borderId="12" xfId="58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9" fontId="3" fillId="34" borderId="12" xfId="58" applyFont="1" applyFill="1" applyBorder="1" applyAlignment="1">
      <alignment horizontal="right"/>
    </xf>
    <xf numFmtId="179" fontId="8" fillId="34" borderId="0" xfId="58" applyFont="1" applyFill="1" applyAlignment="1">
      <alignment/>
    </xf>
    <xf numFmtId="0" fontId="3" fillId="34" borderId="0" xfId="0" applyFont="1" applyFill="1" applyAlignment="1">
      <alignment/>
    </xf>
    <xf numFmtId="182" fontId="3" fillId="0" borderId="12" xfId="58" applyNumberFormat="1" applyFont="1" applyBorder="1" applyAlignment="1">
      <alignment/>
    </xf>
    <xf numFmtId="4" fontId="3" fillId="34" borderId="12" xfId="58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9" fontId="7" fillId="34" borderId="10" xfId="58" applyFont="1" applyFill="1" applyBorder="1" applyAlignment="1">
      <alignment horizontal="center"/>
    </xf>
    <xf numFmtId="179" fontId="7" fillId="34" borderId="11" xfId="58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80" fontId="7" fillId="34" borderId="10" xfId="58" applyNumberFormat="1" applyFont="1" applyFill="1" applyBorder="1" applyAlignment="1">
      <alignment horizontal="center"/>
    </xf>
    <xf numFmtId="180" fontId="7" fillId="34" borderId="11" xfId="58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9" fontId="7" fillId="34" borderId="10" xfId="58" applyNumberFormat="1" applyFont="1" applyFill="1" applyBorder="1" applyAlignment="1">
      <alignment horizontal="center"/>
    </xf>
    <xf numFmtId="179" fontId="7" fillId="34" borderId="11" xfId="58" applyNumberFormat="1" applyFont="1" applyFill="1" applyBorder="1" applyAlignment="1">
      <alignment horizontal="center"/>
    </xf>
    <xf numFmtId="179" fontId="8" fillId="34" borderId="10" xfId="58" applyFont="1" applyFill="1" applyBorder="1" applyAlignment="1">
      <alignment horizontal="center"/>
    </xf>
    <xf numFmtId="179" fontId="8" fillId="34" borderId="11" xfId="58" applyFont="1" applyFill="1" applyBorder="1" applyAlignment="1">
      <alignment horizontal="center"/>
    </xf>
    <xf numFmtId="179" fontId="3" fillId="34" borderId="10" xfId="58" applyFont="1" applyFill="1" applyBorder="1" applyAlignment="1">
      <alignment horizontal="center"/>
    </xf>
    <xf numFmtId="179" fontId="3" fillId="34" borderId="11" xfId="58" applyFont="1" applyFill="1" applyBorder="1" applyAlignment="1">
      <alignment horizontal="center"/>
    </xf>
    <xf numFmtId="182" fontId="7" fillId="34" borderId="10" xfId="58" applyNumberFormat="1" applyFont="1" applyFill="1" applyBorder="1" applyAlignment="1">
      <alignment horizontal="center"/>
    </xf>
    <xf numFmtId="182" fontId="7" fillId="34" borderId="11" xfId="58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0" fontId="3" fillId="34" borderId="10" xfId="58" applyNumberFormat="1" applyFont="1" applyFill="1" applyBorder="1" applyAlignment="1">
      <alignment horizontal="center"/>
    </xf>
    <xf numFmtId="180" fontId="3" fillId="34" borderId="11" xfId="58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79" fontId="3" fillId="34" borderId="10" xfId="58" applyNumberFormat="1" applyFont="1" applyFill="1" applyBorder="1" applyAlignment="1">
      <alignment horizontal="center"/>
    </xf>
    <xf numFmtId="179" fontId="3" fillId="34" borderId="11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150" zoomScaleNormal="150" zoomScaleSheetLayoutView="150" zoomScalePageLayoutView="0" workbookViewId="0" topLeftCell="D1">
      <selection activeCell="A4" sqref="A4:K5"/>
    </sheetView>
  </sheetViews>
  <sheetFormatPr defaultColWidth="9.140625" defaultRowHeight="12.75"/>
  <cols>
    <col min="2" max="2" width="10.28125" style="0" customWidth="1"/>
    <col min="7" max="7" width="18.57421875" style="0" customWidth="1"/>
    <col min="8" max="8" width="6.57421875" style="0" customWidth="1"/>
    <col min="9" max="9" width="11.57421875" style="0" customWidth="1"/>
    <col min="10" max="10" width="19.7109375" style="0" customWidth="1"/>
    <col min="11" max="11" width="10.28125" style="0" customWidth="1"/>
  </cols>
  <sheetData>
    <row r="1" spans="1:11" ht="12.75">
      <c r="A1" s="1"/>
      <c r="B1" s="1"/>
      <c r="C1" s="1"/>
      <c r="D1" s="1"/>
      <c r="E1" s="1"/>
      <c r="F1" s="1"/>
      <c r="G1" s="30"/>
      <c r="H1" s="30"/>
      <c r="I1" s="30"/>
      <c r="J1" s="110" t="s">
        <v>170</v>
      </c>
      <c r="K1" s="110"/>
    </row>
    <row r="2" spans="1:11" ht="12.75">
      <c r="A2" s="1"/>
      <c r="B2" s="1"/>
      <c r="C2" s="1"/>
      <c r="D2" s="1"/>
      <c r="E2" s="1"/>
      <c r="F2" s="1"/>
      <c r="G2" s="30"/>
      <c r="H2" s="30"/>
      <c r="I2" s="30"/>
      <c r="J2" s="110" t="s">
        <v>172</v>
      </c>
      <c r="K2" s="110"/>
    </row>
    <row r="3" spans="1:11" ht="12.75" customHeight="1">
      <c r="A3" s="1"/>
      <c r="B3" s="1"/>
      <c r="C3" s="1"/>
      <c r="D3" s="1"/>
      <c r="E3" s="1"/>
      <c r="F3" s="1"/>
      <c r="G3" s="30"/>
      <c r="H3" s="30"/>
      <c r="I3" s="30"/>
      <c r="J3" s="31"/>
      <c r="K3" s="31"/>
    </row>
    <row r="4" spans="1:11" ht="11.25" customHeight="1">
      <c r="A4" s="111" t="s">
        <v>171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6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0.5" customHeight="1">
      <c r="A7" s="71" t="s">
        <v>14</v>
      </c>
      <c r="B7" s="72"/>
      <c r="C7" s="77" t="s">
        <v>15</v>
      </c>
      <c r="D7" s="78"/>
      <c r="E7" s="78"/>
      <c r="F7" s="78"/>
      <c r="G7" s="79"/>
      <c r="H7" s="80" t="s">
        <v>79</v>
      </c>
      <c r="I7" s="81"/>
      <c r="J7" s="5" t="s">
        <v>166</v>
      </c>
      <c r="K7" s="5" t="s">
        <v>80</v>
      </c>
    </row>
    <row r="8" spans="1:11" ht="12.75">
      <c r="A8" s="73">
        <v>1</v>
      </c>
      <c r="B8" s="74"/>
      <c r="C8" s="73">
        <v>2</v>
      </c>
      <c r="D8" s="85"/>
      <c r="E8" s="85"/>
      <c r="F8" s="85"/>
      <c r="G8" s="74"/>
      <c r="H8" s="75">
        <v>3</v>
      </c>
      <c r="I8" s="76"/>
      <c r="J8" s="6">
        <v>4</v>
      </c>
      <c r="K8" s="6">
        <v>5</v>
      </c>
    </row>
    <row r="9" spans="1:11" ht="15.75">
      <c r="A9" s="88" t="s">
        <v>56</v>
      </c>
      <c r="B9" s="89"/>
      <c r="C9" s="90" t="s">
        <v>9</v>
      </c>
      <c r="D9" s="91"/>
      <c r="E9" s="91"/>
      <c r="F9" s="91"/>
      <c r="G9" s="92"/>
      <c r="H9" s="59">
        <f>SUM(H10,H12,H14,H19,H22,H28,H30,H33,H36,H43)</f>
        <v>220504952.6</v>
      </c>
      <c r="I9" s="60"/>
      <c r="J9" s="19">
        <f>SUM(J10,J12,J14,J19,J21,J22,J28,J30,J33,J36,J43)</f>
        <v>225205875.33999997</v>
      </c>
      <c r="K9" s="7">
        <f aca="true" t="shared" si="0" ref="K9:K14">SUM(J9/H9*100)</f>
        <v>102.13188986667686</v>
      </c>
    </row>
    <row r="10" spans="1:11" ht="15.75">
      <c r="A10" s="67" t="s">
        <v>16</v>
      </c>
      <c r="B10" s="68"/>
      <c r="C10" s="82" t="s">
        <v>17</v>
      </c>
      <c r="D10" s="83"/>
      <c r="E10" s="83"/>
      <c r="F10" s="83"/>
      <c r="G10" s="84"/>
      <c r="H10" s="37">
        <f>SUM(H11)</f>
        <v>197126393.6</v>
      </c>
      <c r="I10" s="38"/>
      <c r="J10" s="20">
        <f>SUM(J11)</f>
        <v>201978541.23</v>
      </c>
      <c r="K10" s="7">
        <f t="shared" si="0"/>
        <v>102.46143986169895</v>
      </c>
    </row>
    <row r="11" spans="1:11" ht="15.75" customHeight="1">
      <c r="A11" s="86" t="s">
        <v>18</v>
      </c>
      <c r="B11" s="87"/>
      <c r="C11" s="47" t="s">
        <v>19</v>
      </c>
      <c r="D11" s="48"/>
      <c r="E11" s="48"/>
      <c r="F11" s="48"/>
      <c r="G11" s="49"/>
      <c r="H11" s="61">
        <v>197126393.6</v>
      </c>
      <c r="I11" s="62"/>
      <c r="J11" s="16">
        <v>201978541.23</v>
      </c>
      <c r="K11" s="7">
        <f t="shared" si="0"/>
        <v>102.46143986169895</v>
      </c>
    </row>
    <row r="12" spans="1:11" ht="30.75" customHeight="1">
      <c r="A12" s="65" t="s">
        <v>57</v>
      </c>
      <c r="B12" s="66"/>
      <c r="C12" s="54" t="s">
        <v>58</v>
      </c>
      <c r="D12" s="55"/>
      <c r="E12" s="55"/>
      <c r="F12" s="55"/>
      <c r="G12" s="56"/>
      <c r="H12" s="37">
        <f>SUM(H13)</f>
        <v>11000000</v>
      </c>
      <c r="I12" s="38"/>
      <c r="J12" s="20">
        <f>SUM(J13)</f>
        <v>10448861.94</v>
      </c>
      <c r="K12" s="7">
        <f t="shared" si="0"/>
        <v>94.98965399999999</v>
      </c>
    </row>
    <row r="13" spans="1:11" ht="26.25" customHeight="1">
      <c r="A13" s="65" t="s">
        <v>59</v>
      </c>
      <c r="B13" s="66"/>
      <c r="C13" s="47" t="s">
        <v>60</v>
      </c>
      <c r="D13" s="48"/>
      <c r="E13" s="48"/>
      <c r="F13" s="48"/>
      <c r="G13" s="49"/>
      <c r="H13" s="61">
        <v>11000000</v>
      </c>
      <c r="I13" s="62"/>
      <c r="J13" s="16">
        <v>10448861.94</v>
      </c>
      <c r="K13" s="7">
        <f t="shared" si="0"/>
        <v>94.98965399999999</v>
      </c>
    </row>
    <row r="14" spans="1:11" ht="15.75" customHeight="1">
      <c r="A14" s="86" t="s">
        <v>20</v>
      </c>
      <c r="B14" s="87"/>
      <c r="C14" s="54" t="s">
        <v>21</v>
      </c>
      <c r="D14" s="55"/>
      <c r="E14" s="55"/>
      <c r="F14" s="55"/>
      <c r="G14" s="56"/>
      <c r="H14" s="57">
        <f>SUM(H15:I18)</f>
        <v>2916200</v>
      </c>
      <c r="I14" s="58"/>
      <c r="J14" s="20">
        <f>SUM(J16:J18)</f>
        <v>2835885.4099999997</v>
      </c>
      <c r="K14" s="7">
        <f t="shared" si="0"/>
        <v>97.24591626088744</v>
      </c>
    </row>
    <row r="15" spans="1:11" ht="0" customHeight="1" hidden="1">
      <c r="A15" s="65" t="s">
        <v>50</v>
      </c>
      <c r="B15" s="66"/>
      <c r="C15" s="54" t="s">
        <v>51</v>
      </c>
      <c r="D15" s="55"/>
      <c r="E15" s="55"/>
      <c r="F15" s="55"/>
      <c r="G15" s="56"/>
      <c r="H15" s="93">
        <v>0</v>
      </c>
      <c r="I15" s="94"/>
      <c r="J15" s="18"/>
      <c r="K15" s="8"/>
    </row>
    <row r="16" spans="1:11" ht="17.25" customHeight="1">
      <c r="A16" s="86" t="s">
        <v>22</v>
      </c>
      <c r="B16" s="87"/>
      <c r="C16" s="47" t="s">
        <v>48</v>
      </c>
      <c r="D16" s="48"/>
      <c r="E16" s="48"/>
      <c r="F16" s="48"/>
      <c r="G16" s="49"/>
      <c r="H16" s="93">
        <v>2620500</v>
      </c>
      <c r="I16" s="94"/>
      <c r="J16" s="16">
        <v>2566251.94</v>
      </c>
      <c r="K16" s="7">
        <f>SUM(J16/H16*100)</f>
        <v>97.92985842396489</v>
      </c>
    </row>
    <row r="17" spans="1:11" ht="15.75" customHeight="1">
      <c r="A17" s="67" t="s">
        <v>23</v>
      </c>
      <c r="B17" s="68"/>
      <c r="C17" s="47" t="s">
        <v>3</v>
      </c>
      <c r="D17" s="48"/>
      <c r="E17" s="48"/>
      <c r="F17" s="48"/>
      <c r="G17" s="49"/>
      <c r="H17" s="61">
        <v>232700</v>
      </c>
      <c r="I17" s="62"/>
      <c r="J17" s="16">
        <v>232585.03</v>
      </c>
      <c r="K17" s="7">
        <f>SUM(J17/H17*100)</f>
        <v>99.95059303824667</v>
      </c>
    </row>
    <row r="18" spans="1:11" ht="27.75" customHeight="1">
      <c r="A18" s="52" t="s">
        <v>61</v>
      </c>
      <c r="B18" s="53"/>
      <c r="C18" s="47" t="s">
        <v>72</v>
      </c>
      <c r="D18" s="48"/>
      <c r="E18" s="48"/>
      <c r="F18" s="48"/>
      <c r="G18" s="49"/>
      <c r="H18" s="61">
        <v>63000</v>
      </c>
      <c r="I18" s="62"/>
      <c r="J18" s="16">
        <v>37048.44</v>
      </c>
      <c r="K18" s="7">
        <f>SUM(J18/H18*100)</f>
        <v>58.80704761904762</v>
      </c>
    </row>
    <row r="19" spans="1:11" ht="18" customHeight="1">
      <c r="A19" s="67" t="s">
        <v>24</v>
      </c>
      <c r="B19" s="68"/>
      <c r="C19" s="54" t="s">
        <v>25</v>
      </c>
      <c r="D19" s="55"/>
      <c r="E19" s="55"/>
      <c r="F19" s="55"/>
      <c r="G19" s="56"/>
      <c r="H19" s="37">
        <f>SUM(H20)</f>
        <v>1650000</v>
      </c>
      <c r="I19" s="38"/>
      <c r="J19" s="20">
        <f>SUM(J20)</f>
        <v>1629134.79</v>
      </c>
      <c r="K19" s="7">
        <f>SUM(J19/H19*100)</f>
        <v>98.73544181818183</v>
      </c>
    </row>
    <row r="20" spans="1:11" ht="28.5" customHeight="1">
      <c r="A20" s="86" t="s">
        <v>27</v>
      </c>
      <c r="B20" s="87"/>
      <c r="C20" s="47" t="s">
        <v>26</v>
      </c>
      <c r="D20" s="48"/>
      <c r="E20" s="48"/>
      <c r="F20" s="48"/>
      <c r="G20" s="49"/>
      <c r="H20" s="61">
        <v>1650000</v>
      </c>
      <c r="I20" s="62"/>
      <c r="J20" s="16">
        <v>1629134.79</v>
      </c>
      <c r="K20" s="7">
        <f>SUM(J20/H20*100)</f>
        <v>98.73544181818183</v>
      </c>
    </row>
    <row r="21" spans="1:11" ht="44.25" customHeight="1">
      <c r="A21" s="65" t="s">
        <v>143</v>
      </c>
      <c r="B21" s="66"/>
      <c r="C21" s="54" t="s">
        <v>144</v>
      </c>
      <c r="D21" s="55"/>
      <c r="E21" s="55"/>
      <c r="F21" s="55"/>
      <c r="G21" s="56"/>
      <c r="H21" s="61">
        <v>0</v>
      </c>
      <c r="I21" s="62"/>
      <c r="J21" s="18">
        <v>0.15</v>
      </c>
      <c r="K21" s="28">
        <v>0</v>
      </c>
    </row>
    <row r="22" spans="1:11" ht="39.75" customHeight="1">
      <c r="A22" s="86" t="s">
        <v>28</v>
      </c>
      <c r="B22" s="87"/>
      <c r="C22" s="54" t="s">
        <v>29</v>
      </c>
      <c r="D22" s="55"/>
      <c r="E22" s="55"/>
      <c r="F22" s="55"/>
      <c r="G22" s="56"/>
      <c r="H22" s="37">
        <f>SUM(H23:I27)</f>
        <v>5130000</v>
      </c>
      <c r="I22" s="38"/>
      <c r="J22" s="20">
        <f>SUM(J23:J27)</f>
        <v>5477117.29</v>
      </c>
      <c r="K22" s="7">
        <f aca="true" t="shared" si="1" ref="K22:K38">SUM(J22/H22*100)</f>
        <v>106.76641890838208</v>
      </c>
    </row>
    <row r="23" spans="1:11" ht="43.5" customHeight="1" hidden="1">
      <c r="A23" s="77" t="s">
        <v>98</v>
      </c>
      <c r="B23" s="79"/>
      <c r="C23" s="47" t="s">
        <v>99</v>
      </c>
      <c r="D23" s="48"/>
      <c r="E23" s="48"/>
      <c r="F23" s="48"/>
      <c r="G23" s="49"/>
      <c r="H23" s="63">
        <v>0</v>
      </c>
      <c r="I23" s="64"/>
      <c r="J23" s="13">
        <v>0</v>
      </c>
      <c r="K23" s="7" t="e">
        <f t="shared" si="1"/>
        <v>#DIV/0!</v>
      </c>
    </row>
    <row r="24" spans="1:11" ht="65.25" customHeight="1" hidden="1">
      <c r="A24" s="65" t="s">
        <v>113</v>
      </c>
      <c r="B24" s="66"/>
      <c r="C24" s="47" t="s">
        <v>114</v>
      </c>
      <c r="D24" s="48"/>
      <c r="E24" s="48"/>
      <c r="F24" s="48"/>
      <c r="G24" s="49"/>
      <c r="H24" s="37">
        <v>0</v>
      </c>
      <c r="I24" s="38"/>
      <c r="J24" s="20">
        <v>0</v>
      </c>
      <c r="K24" s="7" t="e">
        <f t="shared" si="1"/>
        <v>#DIV/0!</v>
      </c>
    </row>
    <row r="25" spans="1:11" ht="78" customHeight="1">
      <c r="A25" s="86" t="s">
        <v>30</v>
      </c>
      <c r="B25" s="87"/>
      <c r="C25" s="47" t="s">
        <v>31</v>
      </c>
      <c r="D25" s="48"/>
      <c r="E25" s="48"/>
      <c r="F25" s="48"/>
      <c r="G25" s="49"/>
      <c r="H25" s="61">
        <v>4780000</v>
      </c>
      <c r="I25" s="62"/>
      <c r="J25" s="16">
        <v>5119506.47</v>
      </c>
      <c r="K25" s="7">
        <f t="shared" si="1"/>
        <v>107.10264581589956</v>
      </c>
    </row>
    <row r="26" spans="1:11" ht="23.25" customHeight="1" hidden="1">
      <c r="A26" s="67" t="s">
        <v>32</v>
      </c>
      <c r="B26" s="68"/>
      <c r="C26" s="47" t="s">
        <v>33</v>
      </c>
      <c r="D26" s="48"/>
      <c r="E26" s="48"/>
      <c r="F26" s="48"/>
      <c r="G26" s="49"/>
      <c r="H26" s="69">
        <v>0</v>
      </c>
      <c r="I26" s="70"/>
      <c r="J26" s="14">
        <v>0</v>
      </c>
      <c r="K26" s="11" t="e">
        <f t="shared" si="1"/>
        <v>#DIV/0!</v>
      </c>
    </row>
    <row r="27" spans="1:11" ht="66" customHeight="1">
      <c r="A27" s="86" t="s">
        <v>78</v>
      </c>
      <c r="B27" s="87"/>
      <c r="C27" s="47" t="s">
        <v>148</v>
      </c>
      <c r="D27" s="48"/>
      <c r="E27" s="48"/>
      <c r="F27" s="48"/>
      <c r="G27" s="49"/>
      <c r="H27" s="61">
        <v>350000</v>
      </c>
      <c r="I27" s="62"/>
      <c r="J27" s="16">
        <v>357610.82</v>
      </c>
      <c r="K27" s="7">
        <f t="shared" si="1"/>
        <v>102.17452</v>
      </c>
    </row>
    <row r="28" spans="1:11" ht="24.75" customHeight="1">
      <c r="A28" s="67" t="s">
        <v>34</v>
      </c>
      <c r="B28" s="68"/>
      <c r="C28" s="54" t="s">
        <v>35</v>
      </c>
      <c r="D28" s="55"/>
      <c r="E28" s="55"/>
      <c r="F28" s="55"/>
      <c r="G28" s="56"/>
      <c r="H28" s="37">
        <f>SUM(H29)</f>
        <v>40300</v>
      </c>
      <c r="I28" s="38"/>
      <c r="J28" s="20">
        <f>SUM(J29)</f>
        <v>38631.57</v>
      </c>
      <c r="K28" s="7">
        <f t="shared" si="1"/>
        <v>95.85997518610422</v>
      </c>
    </row>
    <row r="29" spans="1:11" ht="12.75" customHeight="1">
      <c r="A29" s="86" t="s">
        <v>36</v>
      </c>
      <c r="B29" s="87"/>
      <c r="C29" s="47" t="s">
        <v>0</v>
      </c>
      <c r="D29" s="48"/>
      <c r="E29" s="48"/>
      <c r="F29" s="48"/>
      <c r="G29" s="49"/>
      <c r="H29" s="61">
        <v>40300</v>
      </c>
      <c r="I29" s="62"/>
      <c r="J29" s="16">
        <v>38631.57</v>
      </c>
      <c r="K29" s="7">
        <f t="shared" si="1"/>
        <v>95.85997518610422</v>
      </c>
    </row>
    <row r="30" spans="1:11" ht="27" customHeight="1">
      <c r="A30" s="65" t="s">
        <v>52</v>
      </c>
      <c r="B30" s="66"/>
      <c r="C30" s="54" t="s">
        <v>53</v>
      </c>
      <c r="D30" s="55"/>
      <c r="E30" s="55"/>
      <c r="F30" s="55"/>
      <c r="G30" s="56"/>
      <c r="H30" s="37">
        <f>SUM(H31:I32)</f>
        <v>38059</v>
      </c>
      <c r="I30" s="38"/>
      <c r="J30" s="15">
        <f>SUM(J31:J32)</f>
        <v>38059</v>
      </c>
      <c r="K30" s="7">
        <f t="shared" si="1"/>
        <v>100</v>
      </c>
    </row>
    <row r="31" spans="1:11" ht="12.75" customHeight="1">
      <c r="A31" s="65" t="s">
        <v>54</v>
      </c>
      <c r="B31" s="66"/>
      <c r="C31" s="47" t="s">
        <v>55</v>
      </c>
      <c r="D31" s="48"/>
      <c r="E31" s="48"/>
      <c r="F31" s="48"/>
      <c r="G31" s="49"/>
      <c r="H31" s="61">
        <v>4750</v>
      </c>
      <c r="I31" s="62"/>
      <c r="J31" s="16">
        <v>4750</v>
      </c>
      <c r="K31" s="7">
        <f t="shared" si="1"/>
        <v>100</v>
      </c>
    </row>
    <row r="32" spans="1:11" ht="24.75" customHeight="1">
      <c r="A32" s="65" t="s">
        <v>153</v>
      </c>
      <c r="B32" s="66"/>
      <c r="C32" s="47" t="s">
        <v>154</v>
      </c>
      <c r="D32" s="48"/>
      <c r="E32" s="48"/>
      <c r="F32" s="48"/>
      <c r="G32" s="49"/>
      <c r="H32" s="61">
        <v>33309</v>
      </c>
      <c r="I32" s="62"/>
      <c r="J32" s="16">
        <v>33309</v>
      </c>
      <c r="K32" s="7">
        <f t="shared" si="1"/>
        <v>100</v>
      </c>
    </row>
    <row r="33" spans="1:11" ht="24" customHeight="1">
      <c r="A33" s="86" t="s">
        <v>37</v>
      </c>
      <c r="B33" s="87"/>
      <c r="C33" s="54" t="s">
        <v>38</v>
      </c>
      <c r="D33" s="55"/>
      <c r="E33" s="55"/>
      <c r="F33" s="55"/>
      <c r="G33" s="56"/>
      <c r="H33" s="37">
        <f>SUM(H34:I35)</f>
        <v>2001000</v>
      </c>
      <c r="I33" s="38"/>
      <c r="J33" s="16">
        <v>2000381.91</v>
      </c>
      <c r="K33" s="7">
        <f t="shared" si="1"/>
        <v>99.96911094452773</v>
      </c>
    </row>
    <row r="34" spans="1:11" ht="0" customHeight="1" hidden="1">
      <c r="A34" s="65" t="s">
        <v>39</v>
      </c>
      <c r="B34" s="66"/>
      <c r="C34" s="47" t="s">
        <v>95</v>
      </c>
      <c r="D34" s="48"/>
      <c r="E34" s="48"/>
      <c r="F34" s="48"/>
      <c r="G34" s="49"/>
      <c r="H34" s="61">
        <v>0</v>
      </c>
      <c r="I34" s="62"/>
      <c r="J34" s="16">
        <v>0</v>
      </c>
      <c r="K34" s="7" t="e">
        <f t="shared" si="1"/>
        <v>#DIV/0!</v>
      </c>
    </row>
    <row r="35" spans="1:11" ht="37.5" customHeight="1">
      <c r="A35" s="65" t="s">
        <v>40</v>
      </c>
      <c r="B35" s="66"/>
      <c r="C35" s="47" t="s">
        <v>41</v>
      </c>
      <c r="D35" s="48"/>
      <c r="E35" s="48"/>
      <c r="F35" s="48"/>
      <c r="G35" s="49"/>
      <c r="H35" s="61">
        <v>2001000</v>
      </c>
      <c r="I35" s="62"/>
      <c r="J35" s="16">
        <v>1860418.79</v>
      </c>
      <c r="K35" s="7">
        <f t="shared" si="1"/>
        <v>92.97445227386308</v>
      </c>
    </row>
    <row r="36" spans="1:11" ht="21.75" customHeight="1">
      <c r="A36" s="65" t="s">
        <v>42</v>
      </c>
      <c r="B36" s="66"/>
      <c r="C36" s="54" t="s">
        <v>43</v>
      </c>
      <c r="D36" s="55"/>
      <c r="E36" s="55"/>
      <c r="F36" s="55"/>
      <c r="G36" s="56"/>
      <c r="H36" s="37">
        <f>SUM(H37:I42)</f>
        <v>603000</v>
      </c>
      <c r="I36" s="38"/>
      <c r="J36" s="20">
        <f>SUM(J37:J42)</f>
        <v>759262.05</v>
      </c>
      <c r="K36" s="7">
        <f t="shared" si="1"/>
        <v>125.91410447761196</v>
      </c>
    </row>
    <row r="37" spans="1:11" ht="34.5" customHeight="1">
      <c r="A37" s="65" t="s">
        <v>137</v>
      </c>
      <c r="B37" s="66"/>
      <c r="C37" s="47" t="s">
        <v>138</v>
      </c>
      <c r="D37" s="48"/>
      <c r="E37" s="48"/>
      <c r="F37" s="48"/>
      <c r="G37" s="49"/>
      <c r="H37" s="37">
        <v>342000</v>
      </c>
      <c r="I37" s="38"/>
      <c r="J37" s="20">
        <v>504773.37</v>
      </c>
      <c r="K37" s="7">
        <f t="shared" si="1"/>
        <v>147.59455263157895</v>
      </c>
    </row>
    <row r="38" spans="1:11" ht="45" customHeight="1">
      <c r="A38" s="65" t="s">
        <v>139</v>
      </c>
      <c r="B38" s="66"/>
      <c r="C38" s="47" t="s">
        <v>140</v>
      </c>
      <c r="D38" s="48"/>
      <c r="E38" s="48"/>
      <c r="F38" s="48"/>
      <c r="G38" s="49"/>
      <c r="H38" s="37">
        <v>37000</v>
      </c>
      <c r="I38" s="38"/>
      <c r="J38" s="20">
        <v>39290</v>
      </c>
      <c r="K38" s="7">
        <f t="shared" si="1"/>
        <v>106.18918918918918</v>
      </c>
    </row>
    <row r="39" spans="1:11" ht="0" customHeight="1" hidden="1">
      <c r="A39" s="65" t="s">
        <v>92</v>
      </c>
      <c r="B39" s="66"/>
      <c r="C39" s="47" t="s">
        <v>93</v>
      </c>
      <c r="D39" s="48"/>
      <c r="E39" s="48"/>
      <c r="F39" s="48"/>
      <c r="G39" s="49"/>
      <c r="H39" s="61">
        <v>0</v>
      </c>
      <c r="I39" s="62"/>
      <c r="J39" s="14"/>
      <c r="K39" s="7"/>
    </row>
    <row r="40" spans="1:11" ht="51" customHeight="1" hidden="1">
      <c r="A40" s="65" t="s">
        <v>111</v>
      </c>
      <c r="B40" s="66"/>
      <c r="C40" s="47" t="s">
        <v>112</v>
      </c>
      <c r="D40" s="48"/>
      <c r="E40" s="48"/>
      <c r="F40" s="48"/>
      <c r="G40" s="49"/>
      <c r="H40" s="61">
        <v>0</v>
      </c>
      <c r="I40" s="62"/>
      <c r="J40" s="16">
        <v>0</v>
      </c>
      <c r="K40" s="7">
        <v>0</v>
      </c>
    </row>
    <row r="41" spans="1:11" ht="21" customHeight="1" hidden="1">
      <c r="A41" s="65" t="s">
        <v>89</v>
      </c>
      <c r="B41" s="66"/>
      <c r="C41" s="47" t="s">
        <v>90</v>
      </c>
      <c r="D41" s="48"/>
      <c r="E41" s="48"/>
      <c r="F41" s="48"/>
      <c r="G41" s="49"/>
      <c r="H41" s="61">
        <v>0</v>
      </c>
      <c r="I41" s="62"/>
      <c r="J41" s="17">
        <v>0</v>
      </c>
      <c r="K41" s="7">
        <v>0</v>
      </c>
    </row>
    <row r="42" spans="1:11" ht="20.25" customHeight="1">
      <c r="A42" s="65" t="s">
        <v>141</v>
      </c>
      <c r="B42" s="66"/>
      <c r="C42" s="47" t="s">
        <v>142</v>
      </c>
      <c r="D42" s="48"/>
      <c r="E42" s="48"/>
      <c r="F42" s="48"/>
      <c r="G42" s="49"/>
      <c r="H42" s="61">
        <v>224000</v>
      </c>
      <c r="I42" s="62"/>
      <c r="J42" s="17">
        <v>215198.68</v>
      </c>
      <c r="K42" s="7">
        <f>SUM(J42/H42*100)</f>
        <v>96.07083928571429</v>
      </c>
    </row>
    <row r="43" spans="1:11" ht="21" customHeight="1" hidden="1">
      <c r="A43" s="21" t="s">
        <v>73</v>
      </c>
      <c r="B43" s="22"/>
      <c r="C43" s="54" t="s">
        <v>74</v>
      </c>
      <c r="D43" s="55"/>
      <c r="E43" s="55"/>
      <c r="F43" s="55"/>
      <c r="G43" s="56"/>
      <c r="H43" s="63">
        <f>SUM(H44:I45)</f>
        <v>0</v>
      </c>
      <c r="I43" s="64"/>
      <c r="J43" s="25">
        <f>SUM(J44)</f>
        <v>0</v>
      </c>
      <c r="K43" s="7">
        <v>0</v>
      </c>
    </row>
    <row r="44" spans="1:11" ht="15.75" customHeight="1" hidden="1">
      <c r="A44" s="52" t="s">
        <v>96</v>
      </c>
      <c r="B44" s="53"/>
      <c r="C44" s="54" t="s">
        <v>97</v>
      </c>
      <c r="D44" s="55"/>
      <c r="E44" s="55"/>
      <c r="F44" s="55"/>
      <c r="G44" s="56"/>
      <c r="H44" s="63">
        <v>0</v>
      </c>
      <c r="I44" s="64"/>
      <c r="J44" s="25">
        <f>SUM(J45)</f>
        <v>0</v>
      </c>
      <c r="K44" s="7">
        <v>0</v>
      </c>
    </row>
    <row r="45" spans="1:11" ht="17.25" customHeight="1" hidden="1">
      <c r="A45" s="67" t="s">
        <v>75</v>
      </c>
      <c r="B45" s="68"/>
      <c r="C45" s="47" t="s">
        <v>76</v>
      </c>
      <c r="D45" s="48"/>
      <c r="E45" s="48"/>
      <c r="F45" s="48"/>
      <c r="G45" s="49"/>
      <c r="H45" s="37">
        <v>0</v>
      </c>
      <c r="I45" s="38"/>
      <c r="J45" s="16">
        <v>0</v>
      </c>
      <c r="K45" s="10">
        <v>0</v>
      </c>
    </row>
    <row r="46" spans="1:11" ht="15.75">
      <c r="A46" s="67" t="s">
        <v>44</v>
      </c>
      <c r="B46" s="68"/>
      <c r="C46" s="95" t="s">
        <v>45</v>
      </c>
      <c r="D46" s="96"/>
      <c r="E46" s="96"/>
      <c r="F46" s="96"/>
      <c r="G46" s="97"/>
      <c r="H46" s="59">
        <f>SUM(H47+H98)</f>
        <v>403877701.4</v>
      </c>
      <c r="I46" s="60"/>
      <c r="J46" s="19">
        <f>SUM(J47+J98)</f>
        <v>381040153.22</v>
      </c>
      <c r="K46" s="7">
        <f aca="true" t="shared" si="2" ref="K46:K55">SUM(J46/H46*100)</f>
        <v>94.34542979202962</v>
      </c>
    </row>
    <row r="47" spans="1:11" ht="27" customHeight="1">
      <c r="A47" s="52" t="s">
        <v>46</v>
      </c>
      <c r="B47" s="53"/>
      <c r="C47" s="54" t="s">
        <v>2</v>
      </c>
      <c r="D47" s="55"/>
      <c r="E47" s="55"/>
      <c r="F47" s="55"/>
      <c r="G47" s="56"/>
      <c r="H47" s="59">
        <f>SUM(H48,H51,H67,H91)</f>
        <v>403877701.4</v>
      </c>
      <c r="I47" s="60"/>
      <c r="J47" s="26">
        <f>SUM(J48,J51,J67,J91,J101:J102)</f>
        <v>380540153.22</v>
      </c>
      <c r="K47" s="7">
        <f t="shared" si="2"/>
        <v>94.22162993918634</v>
      </c>
    </row>
    <row r="48" spans="1:11" ht="25.5" customHeight="1">
      <c r="A48" s="52" t="s">
        <v>120</v>
      </c>
      <c r="B48" s="53"/>
      <c r="C48" s="54" t="s">
        <v>4</v>
      </c>
      <c r="D48" s="55"/>
      <c r="E48" s="55"/>
      <c r="F48" s="55"/>
      <c r="G48" s="56"/>
      <c r="H48" s="59">
        <f>SUM(H49:I50)</f>
        <v>27987471.3</v>
      </c>
      <c r="I48" s="60"/>
      <c r="J48" s="19">
        <f>SUM(J49:J50)</f>
        <v>27987471.3</v>
      </c>
      <c r="K48" s="7">
        <f t="shared" si="2"/>
        <v>100</v>
      </c>
    </row>
    <row r="49" spans="1:11" ht="27.75" customHeight="1">
      <c r="A49" s="32" t="s">
        <v>121</v>
      </c>
      <c r="B49" s="33"/>
      <c r="C49" s="54" t="s">
        <v>13</v>
      </c>
      <c r="D49" s="55"/>
      <c r="E49" s="55"/>
      <c r="F49" s="55"/>
      <c r="G49" s="56"/>
      <c r="H49" s="37">
        <v>27552471.3</v>
      </c>
      <c r="I49" s="38"/>
      <c r="J49" s="16">
        <v>27552471.3</v>
      </c>
      <c r="K49" s="7">
        <f t="shared" si="2"/>
        <v>100</v>
      </c>
    </row>
    <row r="50" spans="1:11" ht="102" customHeight="1">
      <c r="A50" s="32" t="s">
        <v>145</v>
      </c>
      <c r="B50" s="33"/>
      <c r="C50" s="54" t="s">
        <v>146</v>
      </c>
      <c r="D50" s="55"/>
      <c r="E50" s="55"/>
      <c r="F50" s="55"/>
      <c r="G50" s="56"/>
      <c r="H50" s="37">
        <v>435000</v>
      </c>
      <c r="I50" s="38"/>
      <c r="J50" s="16">
        <v>435000</v>
      </c>
      <c r="K50" s="7">
        <f t="shared" si="2"/>
        <v>100</v>
      </c>
    </row>
    <row r="51" spans="1:11" ht="24.75" customHeight="1">
      <c r="A51" s="32" t="s">
        <v>122</v>
      </c>
      <c r="B51" s="33"/>
      <c r="C51" s="54" t="s">
        <v>11</v>
      </c>
      <c r="D51" s="55"/>
      <c r="E51" s="55"/>
      <c r="F51" s="55"/>
      <c r="G51" s="56"/>
      <c r="H51" s="59">
        <f>SUM(H52:I58)</f>
        <v>79084655.21000001</v>
      </c>
      <c r="I51" s="60"/>
      <c r="J51" s="19">
        <f>SUM(J52:J58)</f>
        <v>71716102.37</v>
      </c>
      <c r="K51" s="7">
        <f t="shared" si="2"/>
        <v>90.68270220002391</v>
      </c>
    </row>
    <row r="52" spans="1:11" ht="120.75" customHeight="1">
      <c r="A52" s="32" t="s">
        <v>119</v>
      </c>
      <c r="B52" s="33"/>
      <c r="C52" s="54" t="s">
        <v>123</v>
      </c>
      <c r="D52" s="55"/>
      <c r="E52" s="55"/>
      <c r="F52" s="55"/>
      <c r="G52" s="56"/>
      <c r="H52" s="37">
        <v>10856443.5</v>
      </c>
      <c r="I52" s="38"/>
      <c r="J52" s="20">
        <v>8271419.83</v>
      </c>
      <c r="K52" s="7">
        <f t="shared" si="2"/>
        <v>76.18903768992121</v>
      </c>
    </row>
    <row r="53" spans="1:11" ht="87.75" customHeight="1">
      <c r="A53" s="32" t="s">
        <v>124</v>
      </c>
      <c r="B53" s="33"/>
      <c r="C53" s="54" t="s">
        <v>125</v>
      </c>
      <c r="D53" s="55"/>
      <c r="E53" s="55"/>
      <c r="F53" s="55"/>
      <c r="G53" s="56"/>
      <c r="H53" s="37">
        <v>3837700.36</v>
      </c>
      <c r="I53" s="38"/>
      <c r="J53" s="20">
        <v>2923277.69</v>
      </c>
      <c r="K53" s="7">
        <f t="shared" si="2"/>
        <v>76.17264027356217</v>
      </c>
    </row>
    <row r="54" spans="1:11" ht="57" customHeight="1">
      <c r="A54" s="50" t="s">
        <v>128</v>
      </c>
      <c r="B54" s="51"/>
      <c r="C54" s="54" t="s">
        <v>129</v>
      </c>
      <c r="D54" s="55"/>
      <c r="E54" s="55"/>
      <c r="F54" s="55"/>
      <c r="G54" s="56"/>
      <c r="H54" s="37">
        <v>2943306.2</v>
      </c>
      <c r="I54" s="38"/>
      <c r="J54" s="20">
        <v>2909900.2</v>
      </c>
      <c r="K54" s="7">
        <f t="shared" si="2"/>
        <v>98.86501784965492</v>
      </c>
    </row>
    <row r="55" spans="1:11" ht="56.25" customHeight="1">
      <c r="A55" s="50" t="s">
        <v>126</v>
      </c>
      <c r="B55" s="51"/>
      <c r="C55" s="54" t="s">
        <v>127</v>
      </c>
      <c r="D55" s="55"/>
      <c r="E55" s="55"/>
      <c r="F55" s="55"/>
      <c r="G55" s="56"/>
      <c r="H55" s="37">
        <v>601721</v>
      </c>
      <c r="I55" s="38"/>
      <c r="J55" s="16">
        <v>601721</v>
      </c>
      <c r="K55" s="7">
        <f t="shared" si="2"/>
        <v>100</v>
      </c>
    </row>
    <row r="56" spans="1:11" ht="27" customHeight="1">
      <c r="A56" s="32" t="s">
        <v>101</v>
      </c>
      <c r="B56" s="33"/>
      <c r="C56" s="47" t="s">
        <v>102</v>
      </c>
      <c r="D56" s="48"/>
      <c r="E56" s="48"/>
      <c r="F56" s="48"/>
      <c r="G56" s="49"/>
      <c r="H56" s="37">
        <v>1369399</v>
      </c>
      <c r="I56" s="38"/>
      <c r="J56" s="16">
        <v>1369399</v>
      </c>
      <c r="K56" s="7">
        <f aca="true" t="shared" si="3" ref="K56:K61">SUM(J56/H56*100)</f>
        <v>100</v>
      </c>
    </row>
    <row r="57" spans="1:11" ht="27.75" customHeight="1">
      <c r="A57" s="32" t="s">
        <v>108</v>
      </c>
      <c r="B57" s="33"/>
      <c r="C57" s="47" t="s">
        <v>109</v>
      </c>
      <c r="D57" s="48"/>
      <c r="E57" s="48"/>
      <c r="F57" s="48"/>
      <c r="G57" s="49"/>
      <c r="H57" s="37">
        <v>149147.74</v>
      </c>
      <c r="I57" s="38"/>
      <c r="J57" s="16">
        <v>149147.74</v>
      </c>
      <c r="K57" s="7">
        <f>SUM(J57/H57*100)</f>
        <v>100</v>
      </c>
    </row>
    <row r="58" spans="1:11" ht="20.25" customHeight="1">
      <c r="A58" s="32" t="s">
        <v>161</v>
      </c>
      <c r="B58" s="33"/>
      <c r="C58" s="54" t="s">
        <v>10</v>
      </c>
      <c r="D58" s="55"/>
      <c r="E58" s="55"/>
      <c r="F58" s="55"/>
      <c r="G58" s="56"/>
      <c r="H58" s="37">
        <f>SUM(H59:I66)</f>
        <v>59326937.410000004</v>
      </c>
      <c r="I58" s="38"/>
      <c r="J58" s="20">
        <f>SUM(J59:J66)</f>
        <v>55491236.910000004</v>
      </c>
      <c r="K58" s="7">
        <f t="shared" si="3"/>
        <v>93.53463929295386</v>
      </c>
    </row>
    <row r="59" spans="1:11" ht="32.25" customHeight="1">
      <c r="A59" s="75"/>
      <c r="B59" s="76"/>
      <c r="C59" s="39" t="s">
        <v>103</v>
      </c>
      <c r="D59" s="40"/>
      <c r="E59" s="40"/>
      <c r="F59" s="40"/>
      <c r="G59" s="41"/>
      <c r="H59" s="37">
        <v>149247.45</v>
      </c>
      <c r="I59" s="38"/>
      <c r="J59" s="20">
        <v>149247.45</v>
      </c>
      <c r="K59" s="7">
        <f t="shared" si="3"/>
        <v>100</v>
      </c>
    </row>
    <row r="60" spans="1:11" ht="30" customHeight="1" hidden="1">
      <c r="A60" s="3"/>
      <c r="B60" s="4"/>
      <c r="C60" s="39" t="s">
        <v>104</v>
      </c>
      <c r="D60" s="40"/>
      <c r="E60" s="40"/>
      <c r="F60" s="40"/>
      <c r="G60" s="41"/>
      <c r="H60" s="37"/>
      <c r="I60" s="38"/>
      <c r="J60" s="20"/>
      <c r="K60" s="7" t="e">
        <f t="shared" si="3"/>
        <v>#DIV/0!</v>
      </c>
    </row>
    <row r="61" spans="1:11" ht="33.75" customHeight="1">
      <c r="A61" s="3"/>
      <c r="B61" s="4"/>
      <c r="C61" s="39" t="s">
        <v>82</v>
      </c>
      <c r="D61" s="40"/>
      <c r="E61" s="40"/>
      <c r="F61" s="40"/>
      <c r="G61" s="41"/>
      <c r="H61" s="37">
        <v>44902919.04</v>
      </c>
      <c r="I61" s="38"/>
      <c r="J61" s="20">
        <v>41067219.3</v>
      </c>
      <c r="K61" s="7">
        <f t="shared" si="3"/>
        <v>91.45779423252391</v>
      </c>
    </row>
    <row r="62" spans="1:11" ht="21" customHeight="1">
      <c r="A62" s="75"/>
      <c r="B62" s="76"/>
      <c r="C62" s="39" t="s">
        <v>130</v>
      </c>
      <c r="D62" s="40"/>
      <c r="E62" s="40"/>
      <c r="F62" s="40"/>
      <c r="G62" s="41"/>
      <c r="H62" s="37">
        <v>34430</v>
      </c>
      <c r="I62" s="38"/>
      <c r="J62" s="20">
        <v>34429.24</v>
      </c>
      <c r="K62" s="7">
        <f aca="true" t="shared" si="4" ref="K62:K67">SUM(J62/H62*100)</f>
        <v>99.99779262271275</v>
      </c>
    </row>
    <row r="63" spans="1:11" ht="0.75" customHeight="1" hidden="1">
      <c r="A63" s="23"/>
      <c r="B63" s="24"/>
      <c r="C63" s="39" t="s">
        <v>110</v>
      </c>
      <c r="D63" s="40"/>
      <c r="E63" s="40"/>
      <c r="F63" s="40"/>
      <c r="G63" s="41"/>
      <c r="H63" s="37"/>
      <c r="I63" s="38"/>
      <c r="J63" s="20"/>
      <c r="K63" s="7" t="e">
        <f t="shared" si="4"/>
        <v>#DIV/0!</v>
      </c>
    </row>
    <row r="64" spans="1:11" ht="45.75" customHeight="1">
      <c r="A64" s="23"/>
      <c r="B64" s="24"/>
      <c r="C64" s="39" t="s">
        <v>105</v>
      </c>
      <c r="D64" s="40"/>
      <c r="E64" s="40"/>
      <c r="F64" s="40"/>
      <c r="G64" s="41"/>
      <c r="H64" s="37">
        <v>13000000</v>
      </c>
      <c r="I64" s="38"/>
      <c r="J64" s="20">
        <v>13000000</v>
      </c>
      <c r="K64" s="7">
        <f t="shared" si="4"/>
        <v>100</v>
      </c>
    </row>
    <row r="65" spans="1:11" ht="36.75" customHeight="1">
      <c r="A65" s="23"/>
      <c r="B65" s="24"/>
      <c r="C65" s="39" t="s">
        <v>155</v>
      </c>
      <c r="D65" s="40"/>
      <c r="E65" s="40"/>
      <c r="F65" s="40"/>
      <c r="G65" s="41"/>
      <c r="H65" s="37">
        <v>740340.92</v>
      </c>
      <c r="I65" s="38"/>
      <c r="J65" s="20">
        <v>740340.92</v>
      </c>
      <c r="K65" s="7">
        <f t="shared" si="4"/>
        <v>100</v>
      </c>
    </row>
    <row r="66" spans="1:11" ht="45.75" customHeight="1">
      <c r="A66" s="23"/>
      <c r="B66" s="24"/>
      <c r="C66" s="39" t="s">
        <v>147</v>
      </c>
      <c r="D66" s="40"/>
      <c r="E66" s="40"/>
      <c r="F66" s="40"/>
      <c r="G66" s="41"/>
      <c r="H66" s="37">
        <v>500000</v>
      </c>
      <c r="I66" s="38"/>
      <c r="J66" s="20">
        <v>500000</v>
      </c>
      <c r="K66" s="7">
        <f t="shared" si="4"/>
        <v>100</v>
      </c>
    </row>
    <row r="67" spans="1:11" ht="27.75" customHeight="1">
      <c r="A67" s="52" t="s">
        <v>162</v>
      </c>
      <c r="B67" s="53"/>
      <c r="C67" s="54" t="s">
        <v>5</v>
      </c>
      <c r="D67" s="55"/>
      <c r="E67" s="55"/>
      <c r="F67" s="55"/>
      <c r="G67" s="56"/>
      <c r="H67" s="59">
        <f>SUM(H68:I69,H86:H90)</f>
        <v>290161779.89</v>
      </c>
      <c r="I67" s="60"/>
      <c r="J67" s="19">
        <f>SUM(J69:J69,J86:J90,)</f>
        <v>274751111.19</v>
      </c>
      <c r="K67" s="16">
        <f t="shared" si="4"/>
        <v>94.68893914772575</v>
      </c>
    </row>
    <row r="68" spans="1:11" ht="12" customHeight="1" hidden="1">
      <c r="A68" s="52" t="s">
        <v>47</v>
      </c>
      <c r="B68" s="53"/>
      <c r="C68" s="54" t="s">
        <v>12</v>
      </c>
      <c r="D68" s="55"/>
      <c r="E68" s="55"/>
      <c r="F68" s="55"/>
      <c r="G68" s="56"/>
      <c r="H68" s="57">
        <v>0</v>
      </c>
      <c r="I68" s="58"/>
      <c r="J68" s="18"/>
      <c r="K68" s="27"/>
    </row>
    <row r="69" spans="1:11" ht="26.25" customHeight="1">
      <c r="A69" s="32" t="s">
        <v>163</v>
      </c>
      <c r="B69" s="33"/>
      <c r="C69" s="34" t="s">
        <v>8</v>
      </c>
      <c r="D69" s="35"/>
      <c r="E69" s="35"/>
      <c r="F69" s="35"/>
      <c r="G69" s="36"/>
      <c r="H69" s="37">
        <f>SUM(H71:I85)</f>
        <v>282452058.55</v>
      </c>
      <c r="I69" s="38"/>
      <c r="J69" s="20">
        <f>SUM(J71:J85)</f>
        <v>268933057.62</v>
      </c>
      <c r="K69" s="16">
        <f>SUM(J69/H69*100)</f>
        <v>95.21370068980862</v>
      </c>
    </row>
    <row r="70" spans="1:11" ht="14.25" customHeight="1">
      <c r="A70" s="3"/>
      <c r="B70" s="4"/>
      <c r="C70" s="34" t="s">
        <v>62</v>
      </c>
      <c r="D70" s="35"/>
      <c r="E70" s="35"/>
      <c r="F70" s="35"/>
      <c r="G70" s="36"/>
      <c r="H70" s="37"/>
      <c r="I70" s="38"/>
      <c r="J70" s="16"/>
      <c r="K70" s="16"/>
    </row>
    <row r="71" spans="1:11" ht="36" customHeight="1">
      <c r="A71" s="3"/>
      <c r="B71" s="4"/>
      <c r="C71" s="44" t="s">
        <v>63</v>
      </c>
      <c r="D71" s="45"/>
      <c r="E71" s="45"/>
      <c r="F71" s="45"/>
      <c r="G71" s="46"/>
      <c r="H71" s="37">
        <v>11839650</v>
      </c>
      <c r="I71" s="38"/>
      <c r="J71" s="20">
        <v>11839650</v>
      </c>
      <c r="K71" s="16">
        <f aca="true" t="shared" si="5" ref="K71:K99">SUM(J71/H71*100)</f>
        <v>100</v>
      </c>
    </row>
    <row r="72" spans="1:11" ht="42" customHeight="1">
      <c r="A72" s="3"/>
      <c r="B72" s="4"/>
      <c r="C72" s="101" t="s">
        <v>64</v>
      </c>
      <c r="D72" s="102"/>
      <c r="E72" s="102"/>
      <c r="F72" s="102"/>
      <c r="G72" s="103"/>
      <c r="H72" s="37">
        <v>131354449</v>
      </c>
      <c r="I72" s="38"/>
      <c r="J72" s="20">
        <v>131354449</v>
      </c>
      <c r="K72" s="16">
        <f t="shared" si="5"/>
        <v>100</v>
      </c>
    </row>
    <row r="73" spans="1:11" ht="41.25" customHeight="1">
      <c r="A73" s="3"/>
      <c r="B73" s="4"/>
      <c r="C73" s="44" t="s">
        <v>106</v>
      </c>
      <c r="D73" s="45"/>
      <c r="E73" s="45"/>
      <c r="F73" s="45"/>
      <c r="G73" s="46"/>
      <c r="H73" s="37">
        <v>10137900</v>
      </c>
      <c r="I73" s="38"/>
      <c r="J73" s="15">
        <v>8370933</v>
      </c>
      <c r="K73" s="16">
        <f t="shared" si="5"/>
        <v>82.57068031840915</v>
      </c>
    </row>
    <row r="74" spans="1:11" ht="36.75" customHeight="1">
      <c r="A74" s="3"/>
      <c r="B74" s="4"/>
      <c r="C74" s="44" t="s">
        <v>68</v>
      </c>
      <c r="D74" s="45"/>
      <c r="E74" s="45"/>
      <c r="F74" s="45"/>
      <c r="G74" s="46"/>
      <c r="H74" s="37">
        <v>39602019</v>
      </c>
      <c r="I74" s="38"/>
      <c r="J74" s="20">
        <v>39602019</v>
      </c>
      <c r="K74" s="16">
        <f t="shared" si="5"/>
        <v>100</v>
      </c>
    </row>
    <row r="75" spans="1:11" ht="34.5" customHeight="1">
      <c r="A75" s="3"/>
      <c r="B75" s="4"/>
      <c r="C75" s="44" t="s">
        <v>69</v>
      </c>
      <c r="D75" s="45"/>
      <c r="E75" s="45"/>
      <c r="F75" s="45"/>
      <c r="G75" s="46"/>
      <c r="H75" s="37">
        <v>519984.45</v>
      </c>
      <c r="I75" s="38"/>
      <c r="J75" s="20">
        <v>519984.45</v>
      </c>
      <c r="K75" s="16">
        <f t="shared" si="5"/>
        <v>100</v>
      </c>
    </row>
    <row r="76" spans="1:11" ht="28.5" customHeight="1">
      <c r="A76" s="3"/>
      <c r="B76" s="4"/>
      <c r="C76" s="44" t="s">
        <v>65</v>
      </c>
      <c r="D76" s="45"/>
      <c r="E76" s="45"/>
      <c r="F76" s="45"/>
      <c r="G76" s="46"/>
      <c r="H76" s="42">
        <v>748087</v>
      </c>
      <c r="I76" s="43"/>
      <c r="J76" s="20">
        <v>748087</v>
      </c>
      <c r="K76" s="16">
        <f t="shared" si="5"/>
        <v>100</v>
      </c>
    </row>
    <row r="77" spans="1:11" ht="36.75" customHeight="1">
      <c r="A77" s="3"/>
      <c r="B77" s="4"/>
      <c r="C77" s="44" t="s">
        <v>70</v>
      </c>
      <c r="D77" s="45"/>
      <c r="E77" s="45"/>
      <c r="F77" s="45"/>
      <c r="G77" s="46"/>
      <c r="H77" s="37">
        <v>1167127</v>
      </c>
      <c r="I77" s="38"/>
      <c r="J77" s="18">
        <v>1167127</v>
      </c>
      <c r="K77" s="16">
        <f t="shared" si="5"/>
        <v>100</v>
      </c>
    </row>
    <row r="78" spans="1:11" ht="26.25" customHeight="1">
      <c r="A78" s="3"/>
      <c r="B78" s="4"/>
      <c r="C78" s="44" t="s">
        <v>66</v>
      </c>
      <c r="D78" s="45"/>
      <c r="E78" s="45"/>
      <c r="F78" s="45"/>
      <c r="G78" s="46"/>
      <c r="H78" s="37">
        <v>774981</v>
      </c>
      <c r="I78" s="38"/>
      <c r="J78" s="16">
        <v>774981</v>
      </c>
      <c r="K78" s="16">
        <f t="shared" si="5"/>
        <v>100</v>
      </c>
    </row>
    <row r="79" spans="1:11" ht="32.25" customHeight="1">
      <c r="A79" s="3"/>
      <c r="B79" s="4"/>
      <c r="C79" s="44" t="s">
        <v>131</v>
      </c>
      <c r="D79" s="45"/>
      <c r="E79" s="45"/>
      <c r="F79" s="45"/>
      <c r="G79" s="46"/>
      <c r="H79" s="37">
        <v>1819318</v>
      </c>
      <c r="I79" s="38"/>
      <c r="J79" s="16">
        <v>1819318</v>
      </c>
      <c r="K79" s="16">
        <f t="shared" si="5"/>
        <v>100</v>
      </c>
    </row>
    <row r="80" spans="1:11" ht="48.75" customHeight="1">
      <c r="A80" s="3"/>
      <c r="B80" s="4"/>
      <c r="C80" s="44" t="s">
        <v>67</v>
      </c>
      <c r="D80" s="45"/>
      <c r="E80" s="45"/>
      <c r="F80" s="45"/>
      <c r="G80" s="46"/>
      <c r="H80" s="37">
        <v>3707.84</v>
      </c>
      <c r="I80" s="38"/>
      <c r="J80" s="16">
        <v>3707.84</v>
      </c>
      <c r="K80" s="16">
        <f t="shared" si="5"/>
        <v>100</v>
      </c>
    </row>
    <row r="81" spans="1:11" ht="48.75" customHeight="1">
      <c r="A81" s="3"/>
      <c r="B81" s="4"/>
      <c r="C81" s="44" t="s">
        <v>91</v>
      </c>
      <c r="D81" s="45"/>
      <c r="E81" s="45"/>
      <c r="F81" s="45"/>
      <c r="G81" s="46"/>
      <c r="H81" s="37">
        <v>207695</v>
      </c>
      <c r="I81" s="38"/>
      <c r="J81" s="16">
        <v>0</v>
      </c>
      <c r="K81" s="16">
        <f t="shared" si="5"/>
        <v>0</v>
      </c>
    </row>
    <row r="82" spans="1:11" ht="42" customHeight="1">
      <c r="A82" s="3"/>
      <c r="B82" s="4"/>
      <c r="C82" s="44" t="s">
        <v>100</v>
      </c>
      <c r="D82" s="45"/>
      <c r="E82" s="45"/>
      <c r="F82" s="45"/>
      <c r="G82" s="46"/>
      <c r="H82" s="37">
        <v>1598980.02</v>
      </c>
      <c r="I82" s="38"/>
      <c r="J82" s="16">
        <v>1403160.04</v>
      </c>
      <c r="K82" s="16">
        <f t="shared" si="5"/>
        <v>87.75344422377461</v>
      </c>
    </row>
    <row r="83" spans="1:11" ht="57" customHeight="1">
      <c r="A83" s="3"/>
      <c r="B83" s="4"/>
      <c r="C83" s="44" t="s">
        <v>107</v>
      </c>
      <c r="D83" s="45"/>
      <c r="E83" s="45"/>
      <c r="F83" s="45"/>
      <c r="G83" s="46"/>
      <c r="H83" s="37">
        <v>3223</v>
      </c>
      <c r="I83" s="38"/>
      <c r="J83" s="16">
        <v>0</v>
      </c>
      <c r="K83" s="7">
        <f t="shared" si="5"/>
        <v>0</v>
      </c>
    </row>
    <row r="84" spans="1:11" ht="39.75" customHeight="1">
      <c r="A84" s="3"/>
      <c r="B84" s="4"/>
      <c r="C84" s="44" t="s">
        <v>133</v>
      </c>
      <c r="D84" s="45"/>
      <c r="E84" s="45"/>
      <c r="F84" s="45"/>
      <c r="G84" s="46"/>
      <c r="H84" s="37">
        <v>38194457.24</v>
      </c>
      <c r="I84" s="38"/>
      <c r="J84" s="16">
        <v>27426208.45</v>
      </c>
      <c r="K84" s="7">
        <f>SUM(J84/H84*100)</f>
        <v>71.80677624940115</v>
      </c>
    </row>
    <row r="85" spans="1:11" ht="33.75" customHeight="1">
      <c r="A85" s="3"/>
      <c r="B85" s="4"/>
      <c r="C85" s="107" t="s">
        <v>132</v>
      </c>
      <c r="D85" s="108"/>
      <c r="E85" s="108"/>
      <c r="F85" s="108"/>
      <c r="G85" s="109"/>
      <c r="H85" s="37">
        <v>44480480</v>
      </c>
      <c r="I85" s="38"/>
      <c r="J85" s="16">
        <v>43903432.84</v>
      </c>
      <c r="K85" s="7">
        <f>SUM(J85/H85*100)</f>
        <v>98.70269574429054</v>
      </c>
    </row>
    <row r="86" spans="1:11" ht="57" customHeight="1">
      <c r="A86" s="32" t="s">
        <v>160</v>
      </c>
      <c r="B86" s="33"/>
      <c r="C86" s="34" t="s">
        <v>77</v>
      </c>
      <c r="D86" s="35"/>
      <c r="E86" s="35"/>
      <c r="F86" s="35"/>
      <c r="G86" s="36"/>
      <c r="H86" s="37">
        <v>740982.34</v>
      </c>
      <c r="I86" s="38"/>
      <c r="J86" s="20">
        <v>740982.34</v>
      </c>
      <c r="K86" s="7">
        <f t="shared" si="5"/>
        <v>100</v>
      </c>
    </row>
    <row r="87" spans="1:11" ht="41.25" customHeight="1">
      <c r="A87" s="52" t="s">
        <v>157</v>
      </c>
      <c r="B87" s="53"/>
      <c r="C87" s="39" t="s">
        <v>49</v>
      </c>
      <c r="D87" s="40"/>
      <c r="E87" s="40"/>
      <c r="F87" s="40"/>
      <c r="G87" s="41"/>
      <c r="H87" s="37">
        <v>12878</v>
      </c>
      <c r="I87" s="38"/>
      <c r="J87" s="20">
        <v>12878</v>
      </c>
      <c r="K87" s="7">
        <f t="shared" si="5"/>
        <v>100</v>
      </c>
    </row>
    <row r="88" spans="1:11" ht="41.25" customHeight="1">
      <c r="A88" s="52" t="s">
        <v>134</v>
      </c>
      <c r="B88" s="53"/>
      <c r="C88" s="39" t="s">
        <v>135</v>
      </c>
      <c r="D88" s="40"/>
      <c r="E88" s="40"/>
      <c r="F88" s="40"/>
      <c r="G88" s="41"/>
      <c r="H88" s="37">
        <v>767478</v>
      </c>
      <c r="I88" s="38"/>
      <c r="J88" s="20">
        <v>561099.43</v>
      </c>
      <c r="K88" s="7">
        <f t="shared" si="5"/>
        <v>73.10951323686152</v>
      </c>
    </row>
    <row r="89" spans="1:11" ht="51" customHeight="1">
      <c r="A89" s="52" t="s">
        <v>149</v>
      </c>
      <c r="B89" s="53"/>
      <c r="C89" s="39" t="s">
        <v>150</v>
      </c>
      <c r="D89" s="40"/>
      <c r="E89" s="40"/>
      <c r="F89" s="40"/>
      <c r="G89" s="41"/>
      <c r="H89" s="37">
        <v>4088000</v>
      </c>
      <c r="I89" s="38"/>
      <c r="J89" s="20">
        <v>2402710.8</v>
      </c>
      <c r="K89" s="7">
        <f t="shared" si="5"/>
        <v>58.77472602739725</v>
      </c>
    </row>
    <row r="90" spans="1:11" ht="21" customHeight="1">
      <c r="A90" s="52" t="s">
        <v>158</v>
      </c>
      <c r="B90" s="53"/>
      <c r="C90" s="39" t="s">
        <v>6</v>
      </c>
      <c r="D90" s="40"/>
      <c r="E90" s="40"/>
      <c r="F90" s="40"/>
      <c r="G90" s="41"/>
      <c r="H90" s="37">
        <v>2100383</v>
      </c>
      <c r="I90" s="38"/>
      <c r="J90" s="16">
        <v>2100383</v>
      </c>
      <c r="K90" s="7">
        <f t="shared" si="5"/>
        <v>100</v>
      </c>
    </row>
    <row r="91" spans="1:11" ht="17.25" customHeight="1">
      <c r="A91" s="32" t="s">
        <v>159</v>
      </c>
      <c r="B91" s="33"/>
      <c r="C91" s="34" t="s">
        <v>7</v>
      </c>
      <c r="D91" s="35"/>
      <c r="E91" s="35"/>
      <c r="F91" s="35"/>
      <c r="G91" s="36"/>
      <c r="H91" s="37">
        <f>SUM(H92:I97)</f>
        <v>6643795</v>
      </c>
      <c r="I91" s="38"/>
      <c r="J91" s="16">
        <f>SUM(J92:J97)</f>
        <v>6086308.359999999</v>
      </c>
      <c r="K91" s="7">
        <f t="shared" si="5"/>
        <v>91.60891267716718</v>
      </c>
    </row>
    <row r="92" spans="1:11" ht="55.5" customHeight="1">
      <c r="A92" s="32" t="s">
        <v>164</v>
      </c>
      <c r="B92" s="33"/>
      <c r="C92" s="34" t="s">
        <v>136</v>
      </c>
      <c r="D92" s="35"/>
      <c r="E92" s="35"/>
      <c r="F92" s="35"/>
      <c r="G92" s="36"/>
      <c r="H92" s="37">
        <v>80400</v>
      </c>
      <c r="I92" s="38"/>
      <c r="J92" s="16">
        <v>80400</v>
      </c>
      <c r="K92" s="7">
        <f t="shared" si="5"/>
        <v>100</v>
      </c>
    </row>
    <row r="93" spans="1:11" ht="23.25" customHeight="1" hidden="1">
      <c r="A93" s="32" t="s">
        <v>83</v>
      </c>
      <c r="B93" s="33"/>
      <c r="C93" s="34" t="s">
        <v>85</v>
      </c>
      <c r="D93" s="35"/>
      <c r="E93" s="35"/>
      <c r="F93" s="35"/>
      <c r="G93" s="36"/>
      <c r="H93" s="37"/>
      <c r="I93" s="38"/>
      <c r="J93" s="16"/>
      <c r="K93" s="7" t="e">
        <f t="shared" si="5"/>
        <v>#DIV/0!</v>
      </c>
    </row>
    <row r="94" spans="1:11" ht="21" customHeight="1" hidden="1">
      <c r="A94" s="32" t="s">
        <v>84</v>
      </c>
      <c r="B94" s="33"/>
      <c r="C94" s="34" t="s">
        <v>86</v>
      </c>
      <c r="D94" s="35"/>
      <c r="E94" s="35"/>
      <c r="F94" s="35"/>
      <c r="G94" s="36"/>
      <c r="H94" s="37"/>
      <c r="I94" s="38"/>
      <c r="J94" s="16"/>
      <c r="K94" s="7" t="e">
        <f t="shared" si="5"/>
        <v>#DIV/0!</v>
      </c>
    </row>
    <row r="95" spans="1:11" ht="46.5" customHeight="1">
      <c r="A95" s="32" t="s">
        <v>151</v>
      </c>
      <c r="B95" s="33"/>
      <c r="C95" s="34" t="s">
        <v>152</v>
      </c>
      <c r="D95" s="35"/>
      <c r="E95" s="35"/>
      <c r="F95" s="35"/>
      <c r="G95" s="36"/>
      <c r="H95" s="37">
        <v>4374720</v>
      </c>
      <c r="I95" s="38"/>
      <c r="J95" s="16">
        <v>3817233.36</v>
      </c>
      <c r="K95" s="7">
        <f t="shared" si="5"/>
        <v>87.25663265306122</v>
      </c>
    </row>
    <row r="96" spans="1:11" ht="46.5" customHeight="1">
      <c r="A96" s="32" t="s">
        <v>156</v>
      </c>
      <c r="B96" s="33"/>
      <c r="C96" s="34" t="s">
        <v>165</v>
      </c>
      <c r="D96" s="35"/>
      <c r="E96" s="35"/>
      <c r="F96" s="35"/>
      <c r="G96" s="36"/>
      <c r="H96" s="37">
        <v>124992</v>
      </c>
      <c r="I96" s="38"/>
      <c r="J96" s="16">
        <v>124992</v>
      </c>
      <c r="K96" s="7">
        <f t="shared" si="5"/>
        <v>100</v>
      </c>
    </row>
    <row r="97" spans="1:11" ht="24.75" customHeight="1">
      <c r="A97" s="32" t="s">
        <v>169</v>
      </c>
      <c r="B97" s="33"/>
      <c r="C97" s="34" t="s">
        <v>71</v>
      </c>
      <c r="D97" s="35"/>
      <c r="E97" s="35"/>
      <c r="F97" s="35"/>
      <c r="G97" s="36"/>
      <c r="H97" s="37">
        <v>2063683</v>
      </c>
      <c r="I97" s="38"/>
      <c r="J97" s="16">
        <v>2063683</v>
      </c>
      <c r="K97" s="7">
        <f t="shared" si="5"/>
        <v>100</v>
      </c>
    </row>
    <row r="98" spans="1:11" ht="14.25" customHeight="1">
      <c r="A98" s="32" t="s">
        <v>116</v>
      </c>
      <c r="B98" s="33"/>
      <c r="C98" s="104" t="s">
        <v>117</v>
      </c>
      <c r="D98" s="105"/>
      <c r="E98" s="105"/>
      <c r="F98" s="105"/>
      <c r="G98" s="106"/>
      <c r="H98" s="37">
        <f>SUM(H99)</f>
        <v>0</v>
      </c>
      <c r="I98" s="38"/>
      <c r="J98" s="16">
        <f>SUM(J99:J100)</f>
        <v>500000</v>
      </c>
      <c r="K98" s="7">
        <v>0</v>
      </c>
    </row>
    <row r="99" spans="1:11" ht="1.5" customHeight="1" hidden="1">
      <c r="A99" s="32" t="s">
        <v>115</v>
      </c>
      <c r="B99" s="33"/>
      <c r="C99" s="34" t="s">
        <v>118</v>
      </c>
      <c r="D99" s="35"/>
      <c r="E99" s="35"/>
      <c r="F99" s="35"/>
      <c r="G99" s="36"/>
      <c r="H99" s="37">
        <v>0</v>
      </c>
      <c r="I99" s="38"/>
      <c r="J99" s="16">
        <v>0</v>
      </c>
      <c r="K99" s="7" t="e">
        <f t="shared" si="5"/>
        <v>#DIV/0!</v>
      </c>
    </row>
    <row r="100" spans="1:11" ht="36" customHeight="1">
      <c r="A100" s="32" t="s">
        <v>167</v>
      </c>
      <c r="B100" s="33"/>
      <c r="C100" s="34" t="s">
        <v>168</v>
      </c>
      <c r="D100" s="35"/>
      <c r="E100" s="35"/>
      <c r="F100" s="35"/>
      <c r="G100" s="36"/>
      <c r="H100" s="37">
        <v>0</v>
      </c>
      <c r="I100" s="38"/>
      <c r="J100" s="16">
        <v>500000</v>
      </c>
      <c r="K100" s="7">
        <v>0</v>
      </c>
    </row>
    <row r="101" spans="1:11" ht="15" customHeight="1">
      <c r="A101" s="32" t="s">
        <v>87</v>
      </c>
      <c r="B101" s="33"/>
      <c r="C101" s="44" t="s">
        <v>94</v>
      </c>
      <c r="D101" s="45"/>
      <c r="E101" s="45"/>
      <c r="F101" s="45"/>
      <c r="G101" s="46"/>
      <c r="H101" s="42">
        <v>0</v>
      </c>
      <c r="I101" s="43"/>
      <c r="J101" s="16"/>
      <c r="K101" s="9">
        <v>0</v>
      </c>
    </row>
    <row r="102" spans="1:11" ht="25.5" customHeight="1">
      <c r="A102" s="32" t="s">
        <v>88</v>
      </c>
      <c r="B102" s="33"/>
      <c r="C102" s="44" t="s">
        <v>81</v>
      </c>
      <c r="D102" s="45"/>
      <c r="E102" s="45"/>
      <c r="F102" s="45"/>
      <c r="G102" s="46"/>
      <c r="H102" s="42">
        <v>0</v>
      </c>
      <c r="I102" s="43"/>
      <c r="J102" s="29">
        <v>-840</v>
      </c>
      <c r="K102" s="7">
        <v>0</v>
      </c>
    </row>
    <row r="103" spans="1:11" ht="17.25" customHeight="1">
      <c r="A103" s="73"/>
      <c r="B103" s="74"/>
      <c r="C103" s="98" t="s">
        <v>1</v>
      </c>
      <c r="D103" s="99"/>
      <c r="E103" s="99"/>
      <c r="F103" s="99"/>
      <c r="G103" s="100"/>
      <c r="H103" s="59">
        <f>SUM(H9,H46)</f>
        <v>624382654</v>
      </c>
      <c r="I103" s="60"/>
      <c r="J103" s="19">
        <f>SUM(J9,J46)</f>
        <v>606246028.56</v>
      </c>
      <c r="K103" s="7">
        <f>SUM(J103/H103*100)</f>
        <v>97.09527077284885</v>
      </c>
    </row>
    <row r="104" ht="12.75">
      <c r="J104" s="12"/>
    </row>
  </sheetData>
  <sheetProtection/>
  <mergeCells count="271">
    <mergeCell ref="H88:I88"/>
    <mergeCell ref="C84:G84"/>
    <mergeCell ref="H72:I72"/>
    <mergeCell ref="C94:G94"/>
    <mergeCell ref="H94:I94"/>
    <mergeCell ref="J1:K1"/>
    <mergeCell ref="J2:K2"/>
    <mergeCell ref="A4:K5"/>
    <mergeCell ref="A37:B37"/>
    <mergeCell ref="A38:B38"/>
    <mergeCell ref="C65:G65"/>
    <mergeCell ref="H65:I65"/>
    <mergeCell ref="C67:G67"/>
    <mergeCell ref="C73:G73"/>
    <mergeCell ref="A55:B55"/>
    <mergeCell ref="A45:B45"/>
    <mergeCell ref="C63:G63"/>
    <mergeCell ref="H63:I63"/>
    <mergeCell ref="A48:B48"/>
    <mergeCell ref="A49:B49"/>
    <mergeCell ref="A99:B99"/>
    <mergeCell ref="C98:G98"/>
    <mergeCell ref="C99:G99"/>
    <mergeCell ref="H98:I98"/>
    <mergeCell ref="H99:I99"/>
    <mergeCell ref="A94:B94"/>
    <mergeCell ref="A96:B96"/>
    <mergeCell ref="C96:G96"/>
    <mergeCell ref="H96:I96"/>
    <mergeCell ref="A98:B98"/>
    <mergeCell ref="C93:G93"/>
    <mergeCell ref="A90:B90"/>
    <mergeCell ref="C86:G86"/>
    <mergeCell ref="A97:B97"/>
    <mergeCell ref="A93:B93"/>
    <mergeCell ref="C75:G75"/>
    <mergeCell ref="C80:G80"/>
    <mergeCell ref="C85:G85"/>
    <mergeCell ref="C101:G101"/>
    <mergeCell ref="A62:B62"/>
    <mergeCell ref="A88:B88"/>
    <mergeCell ref="C88:G88"/>
    <mergeCell ref="A58:B58"/>
    <mergeCell ref="A86:B86"/>
    <mergeCell ref="C81:G81"/>
    <mergeCell ref="A69:B69"/>
    <mergeCell ref="C72:G72"/>
    <mergeCell ref="C71:G71"/>
    <mergeCell ref="H97:I97"/>
    <mergeCell ref="H91:I91"/>
    <mergeCell ref="C90:G90"/>
    <mergeCell ref="C97:G97"/>
    <mergeCell ref="C102:G102"/>
    <mergeCell ref="A92:B92"/>
    <mergeCell ref="A91:B91"/>
    <mergeCell ref="A102:B102"/>
    <mergeCell ref="A101:B101"/>
    <mergeCell ref="H102:I102"/>
    <mergeCell ref="H84:I84"/>
    <mergeCell ref="C68:G68"/>
    <mergeCell ref="A68:B68"/>
    <mergeCell ref="H51:I51"/>
    <mergeCell ref="A67:B67"/>
    <mergeCell ref="H27:I27"/>
    <mergeCell ref="C56:G56"/>
    <mergeCell ref="A44:B44"/>
    <mergeCell ref="C59:G59"/>
    <mergeCell ref="H75:I75"/>
    <mergeCell ref="C70:G70"/>
    <mergeCell ref="C60:G60"/>
    <mergeCell ref="C76:G76"/>
    <mergeCell ref="H70:I70"/>
    <mergeCell ref="C47:G47"/>
    <mergeCell ref="C42:G42"/>
    <mergeCell ref="C44:G44"/>
    <mergeCell ref="C64:G64"/>
    <mergeCell ref="H49:I49"/>
    <mergeCell ref="C55:G55"/>
    <mergeCell ref="H82:I82"/>
    <mergeCell ref="C92:G92"/>
    <mergeCell ref="C103:G103"/>
    <mergeCell ref="H93:I93"/>
    <mergeCell ref="H101:I101"/>
    <mergeCell ref="H92:I92"/>
    <mergeCell ref="H86:I86"/>
    <mergeCell ref="H83:I83"/>
    <mergeCell ref="H90:I90"/>
    <mergeCell ref="H85:I85"/>
    <mergeCell ref="A103:B103"/>
    <mergeCell ref="H81:I81"/>
    <mergeCell ref="H73:I73"/>
    <mergeCell ref="H78:I78"/>
    <mergeCell ref="H71:I71"/>
    <mergeCell ref="C46:G46"/>
    <mergeCell ref="A47:B47"/>
    <mergeCell ref="A46:B46"/>
    <mergeCell ref="H103:I103"/>
    <mergeCell ref="C91:G91"/>
    <mergeCell ref="H45:I45"/>
    <mergeCell ref="H43:I43"/>
    <mergeCell ref="H35:I35"/>
    <mergeCell ref="C49:G49"/>
    <mergeCell ref="H39:I39"/>
    <mergeCell ref="C48:G48"/>
    <mergeCell ref="H42:I42"/>
    <mergeCell ref="C40:G40"/>
    <mergeCell ref="H40:I40"/>
    <mergeCell ref="A14:B14"/>
    <mergeCell ref="A25:B25"/>
    <mergeCell ref="A41:B41"/>
    <mergeCell ref="A42:B42"/>
    <mergeCell ref="C43:G43"/>
    <mergeCell ref="C45:G45"/>
    <mergeCell ref="A34:B34"/>
    <mergeCell ref="A30:B30"/>
    <mergeCell ref="A40:B40"/>
    <mergeCell ref="A39:B39"/>
    <mergeCell ref="C15:G15"/>
    <mergeCell ref="A20:B20"/>
    <mergeCell ref="A21:B21"/>
    <mergeCell ref="A16:B16"/>
    <mergeCell ref="C51:G51"/>
    <mergeCell ref="A59:B59"/>
    <mergeCell ref="A36:B36"/>
    <mergeCell ref="A31:B31"/>
    <mergeCell ref="A33:B33"/>
    <mergeCell ref="A51:B51"/>
    <mergeCell ref="A29:B29"/>
    <mergeCell ref="A24:B24"/>
    <mergeCell ref="C21:G21"/>
    <mergeCell ref="A22:B22"/>
    <mergeCell ref="C29:G29"/>
    <mergeCell ref="H20:I20"/>
    <mergeCell ref="C20:G20"/>
    <mergeCell ref="A23:B23"/>
    <mergeCell ref="C23:G23"/>
    <mergeCell ref="A26:B26"/>
    <mergeCell ref="H18:I18"/>
    <mergeCell ref="A17:B17"/>
    <mergeCell ref="C17:G17"/>
    <mergeCell ref="H17:I17"/>
    <mergeCell ref="H19:I19"/>
    <mergeCell ref="A18:B18"/>
    <mergeCell ref="C18:G18"/>
    <mergeCell ref="A19:B19"/>
    <mergeCell ref="C19:G19"/>
    <mergeCell ref="H14:I14"/>
    <mergeCell ref="A11:B11"/>
    <mergeCell ref="A9:B9"/>
    <mergeCell ref="C9:G9"/>
    <mergeCell ref="H21:I21"/>
    <mergeCell ref="H15:I15"/>
    <mergeCell ref="C14:G14"/>
    <mergeCell ref="A15:B15"/>
    <mergeCell ref="C16:G16"/>
    <mergeCell ref="H16:I16"/>
    <mergeCell ref="C13:G13"/>
    <mergeCell ref="H8:I8"/>
    <mergeCell ref="H9:I9"/>
    <mergeCell ref="C7:G7"/>
    <mergeCell ref="H7:I7"/>
    <mergeCell ref="C10:G10"/>
    <mergeCell ref="H12:I12"/>
    <mergeCell ref="C8:G8"/>
    <mergeCell ref="A7:B7"/>
    <mergeCell ref="C11:G11"/>
    <mergeCell ref="H11:I11"/>
    <mergeCell ref="A8:B8"/>
    <mergeCell ref="H10:I10"/>
    <mergeCell ref="H13:I13"/>
    <mergeCell ref="C12:G12"/>
    <mergeCell ref="A10:B10"/>
    <mergeCell ref="A12:B12"/>
    <mergeCell ref="A13:B13"/>
    <mergeCell ref="A28:B28"/>
    <mergeCell ref="C24:G24"/>
    <mergeCell ref="H24:I24"/>
    <mergeCell ref="H23:I23"/>
    <mergeCell ref="C27:G27"/>
    <mergeCell ref="H26:I26"/>
    <mergeCell ref="H28:I28"/>
    <mergeCell ref="C26:G26"/>
    <mergeCell ref="A27:B27"/>
    <mergeCell ref="H22:I22"/>
    <mergeCell ref="C25:G25"/>
    <mergeCell ref="C28:G28"/>
    <mergeCell ref="C22:G22"/>
    <mergeCell ref="A35:B35"/>
    <mergeCell ref="C35:G35"/>
    <mergeCell ref="C34:G34"/>
    <mergeCell ref="A32:B32"/>
    <mergeCell ref="C32:G32"/>
    <mergeCell ref="H25:I25"/>
    <mergeCell ref="C30:G30"/>
    <mergeCell ref="H60:I60"/>
    <mergeCell ref="C38:G38"/>
    <mergeCell ref="H29:I29"/>
    <mergeCell ref="C41:G41"/>
    <mergeCell ref="C39:G39"/>
    <mergeCell ref="C37:G37"/>
    <mergeCell ref="H37:I37"/>
    <mergeCell ref="H44:I44"/>
    <mergeCell ref="H41:I41"/>
    <mergeCell ref="C31:G31"/>
    <mergeCell ref="H30:I30"/>
    <mergeCell ref="C33:G33"/>
    <mergeCell ref="H47:I47"/>
    <mergeCell ref="H64:I64"/>
    <mergeCell ref="H59:I59"/>
    <mergeCell ref="H55:I55"/>
    <mergeCell ref="H56:I56"/>
    <mergeCell ref="H48:I48"/>
    <mergeCell ref="H32:I32"/>
    <mergeCell ref="H61:I61"/>
    <mergeCell ref="H58:I58"/>
    <mergeCell ref="C61:G61"/>
    <mergeCell ref="H31:I31"/>
    <mergeCell ref="H46:I46"/>
    <mergeCell ref="C36:G36"/>
    <mergeCell ref="H38:I38"/>
    <mergeCell ref="H33:I33"/>
    <mergeCell ref="H36:I36"/>
    <mergeCell ref="H34:I34"/>
    <mergeCell ref="H77:I77"/>
    <mergeCell ref="C77:G77"/>
    <mergeCell ref="H74:I74"/>
    <mergeCell ref="C78:G78"/>
    <mergeCell ref="C79:G79"/>
    <mergeCell ref="C62:G62"/>
    <mergeCell ref="H62:I62"/>
    <mergeCell ref="H67:I67"/>
    <mergeCell ref="H69:I69"/>
    <mergeCell ref="C69:G69"/>
    <mergeCell ref="C53:G53"/>
    <mergeCell ref="H53:I53"/>
    <mergeCell ref="A52:B52"/>
    <mergeCell ref="H52:I52"/>
    <mergeCell ref="C52:G52"/>
    <mergeCell ref="H54:I54"/>
    <mergeCell ref="C54:G54"/>
    <mergeCell ref="A53:B53"/>
    <mergeCell ref="A50:B50"/>
    <mergeCell ref="C50:G50"/>
    <mergeCell ref="H50:I50"/>
    <mergeCell ref="H57:I57"/>
    <mergeCell ref="A87:B87"/>
    <mergeCell ref="C87:G87"/>
    <mergeCell ref="H87:I87"/>
    <mergeCell ref="H79:I79"/>
    <mergeCell ref="H68:I68"/>
    <mergeCell ref="A57:B57"/>
    <mergeCell ref="C57:G57"/>
    <mergeCell ref="A54:B54"/>
    <mergeCell ref="A95:B95"/>
    <mergeCell ref="C95:G95"/>
    <mergeCell ref="A89:B89"/>
    <mergeCell ref="C89:G89"/>
    <mergeCell ref="A56:B56"/>
    <mergeCell ref="C82:G82"/>
    <mergeCell ref="C83:G83"/>
    <mergeCell ref="C58:G58"/>
    <mergeCell ref="A100:B100"/>
    <mergeCell ref="C100:G100"/>
    <mergeCell ref="H100:I100"/>
    <mergeCell ref="H95:I95"/>
    <mergeCell ref="C66:G66"/>
    <mergeCell ref="H66:I66"/>
    <mergeCell ref="H89:I89"/>
    <mergeCell ref="H76:I76"/>
    <mergeCell ref="C74:G74"/>
    <mergeCell ref="H80:I80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82" r:id="rId1"/>
  <rowBreaks count="1" manualBreakCount="1"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2021-01-20T00:36:26Z</cp:lastPrinted>
  <dcterms:created xsi:type="dcterms:W3CDTF">1996-10-08T23:32:33Z</dcterms:created>
  <dcterms:modified xsi:type="dcterms:W3CDTF">2021-05-26T01:23:53Z</dcterms:modified>
  <cp:category/>
  <cp:version/>
  <cp:contentType/>
  <cp:contentStatus/>
</cp:coreProperties>
</file>