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60" windowWidth="9720" windowHeight="588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'Лист3'!$A$3:$K$802</definedName>
  </definedNames>
  <calcPr fullCalcOnLoad="1"/>
</workbook>
</file>

<file path=xl/sharedStrings.xml><?xml version="1.0" encoding="utf-8"?>
<sst xmlns="http://schemas.openxmlformats.org/spreadsheetml/2006/main" count="3159" uniqueCount="616">
  <si>
    <t>наименование</t>
  </si>
  <si>
    <t>Раздел, подраздел</t>
  </si>
  <si>
    <t>Целевая статья</t>
  </si>
  <si>
    <t>Вид расхода</t>
  </si>
  <si>
    <t>Общегосударственные вопросы</t>
  </si>
  <si>
    <t>Руководство и управление в сфере установленных функций</t>
  </si>
  <si>
    <t>Фонд компенсаций</t>
  </si>
  <si>
    <t>Жилищно-коммунальное хозяйство</t>
  </si>
  <si>
    <t>Межбюджетные трансферты</t>
  </si>
  <si>
    <t>ИТОГО РАСХОДОВ</t>
  </si>
  <si>
    <t>Другие общегосударственные вопросы</t>
  </si>
  <si>
    <t>Другие вопросы в области жилищно-коммунального хозяйства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</si>
  <si>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</si>
  <si>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</si>
  <si>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</si>
  <si>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</si>
  <si>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</si>
  <si>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</si>
  <si>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Коммунальное хозяйство</t>
  </si>
  <si>
    <t>Дошкольное образование</t>
  </si>
  <si>
    <t>Общее образование</t>
  </si>
  <si>
    <t>Культура</t>
  </si>
  <si>
    <t>Периодическая печать и издательства</t>
  </si>
  <si>
    <t>0000000</t>
  </si>
  <si>
    <t>000</t>
  </si>
  <si>
    <t>0100</t>
  </si>
  <si>
    <t>0102</t>
  </si>
  <si>
    <t>0010000</t>
  </si>
  <si>
    <t>0103</t>
  </si>
  <si>
    <t>0104</t>
  </si>
  <si>
    <t>0106</t>
  </si>
  <si>
    <t>1100</t>
  </si>
  <si>
    <t>1001</t>
  </si>
  <si>
    <t>0500</t>
  </si>
  <si>
    <t>0502</t>
  </si>
  <si>
    <t>0700</t>
  </si>
  <si>
    <t>0701</t>
  </si>
  <si>
    <t>0702</t>
  </si>
  <si>
    <t>0707</t>
  </si>
  <si>
    <t>0709</t>
  </si>
  <si>
    <t>0801</t>
  </si>
  <si>
    <t>0800</t>
  </si>
  <si>
    <t>0804</t>
  </si>
  <si>
    <t>0900</t>
  </si>
  <si>
    <t>1000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</si>
  <si>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</si>
  <si>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</si>
  <si>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</si>
  <si>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</si>
  <si>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</si>
  <si>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</si>
  <si>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</si>
  <si>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0505</t>
  </si>
  <si>
    <t>Дотации бюджетам субъектов Российской Федерации и муниципальных образований</t>
  </si>
  <si>
    <t>1103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</si>
  <si>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</si>
  <si>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</si>
  <si>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0013600</t>
  </si>
  <si>
    <t>009</t>
  </si>
  <si>
    <t>0400</t>
  </si>
  <si>
    <t>0412</t>
  </si>
  <si>
    <t>Национальная экономика</t>
  </si>
  <si>
    <t>Другие вопросы в области национальной экономики</t>
  </si>
  <si>
    <t>Субвенции на реализацию отдельных государственных полномочий по созданию административных комиссий</t>
  </si>
  <si>
    <t>1004</t>
  </si>
  <si>
    <t>Охрана семьи и детства</t>
  </si>
  <si>
    <t>0105</t>
  </si>
  <si>
    <t>Судебная система</t>
  </si>
  <si>
    <t>1104</t>
  </si>
  <si>
    <t>Иные межбюджетные трансферты</t>
  </si>
  <si>
    <t>5210108</t>
  </si>
  <si>
    <t>010</t>
  </si>
  <si>
    <t>Фонд софинансирования</t>
  </si>
  <si>
    <t>Субсидии на исполнение органами местного самоуправления полномочий по осуществлению дорожной деятельности в отношении автомобильных дорог местного значения в границах городского округа и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</si>
  <si>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017</t>
  </si>
  <si>
    <t>5170200</t>
  </si>
  <si>
    <t>Поддержка мер по обеспечению сбалансированности бюджетов</t>
  </si>
  <si>
    <t>0113</t>
  </si>
  <si>
    <t>Субвенции на выполнение органами местного самоуправления отдельных государственных полномочий  по государственному управлению охраной труда</t>
  </si>
  <si>
    <t>Культура, кинематография</t>
  </si>
  <si>
    <t>Здравоохранение</t>
  </si>
  <si>
    <t>Физическая культура и спорт</t>
  </si>
  <si>
    <t>Массовый спорт</t>
  </si>
  <si>
    <t>1102</t>
  </si>
  <si>
    <t>Средства массовой информации</t>
  </si>
  <si>
    <t>1200</t>
  </si>
  <si>
    <t>1400</t>
  </si>
  <si>
    <t>1401</t>
  </si>
  <si>
    <t>0909</t>
  </si>
  <si>
    <t>Другие вопросы в области здравоохранения</t>
  </si>
  <si>
    <t>Межбюджетные трансферты бюджетам субъектов  Российской Федерации и муниципальных образований общего характера</t>
  </si>
  <si>
    <t>0111</t>
  </si>
  <si>
    <t>Другие вопросы в области культуры, кинематографии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</si>
  <si>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</si>
  <si>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Яковлевского  муниципального района из  бюджета Яблоновского сельского поселения</t>
  </si>
  <si>
    <t>Межбюджетные трансферты бюджету Яковлевского  муниципального района из  бюджета Покровского сельского поселения</t>
  </si>
  <si>
    <t>1403</t>
  </si>
  <si>
    <t>1202</t>
  </si>
  <si>
    <t>Субвенции на создание и обеспечение деятельности комиссий по делам несовершеннолетних и защите их прав</t>
  </si>
  <si>
    <t xml:space="preserve">Прочие межбюджетные трансферты общего характера бюджетам субъектов Российской Федерации и муниципальных образований </t>
  </si>
  <si>
    <t>Молодежная политика и оздоровление детей</t>
  </si>
  <si>
    <t>Составление (изменение и дополнение) списков кандидатов в присяжные заседатели федеральных судов общей юрисдикции в Российкой Федерации</t>
  </si>
  <si>
    <t>Резервный фонд администрации Яковлевского муниципального района</t>
  </si>
  <si>
    <t>0409</t>
  </si>
  <si>
    <t>Дорожное хозяйство (дорожные фонды)</t>
  </si>
  <si>
    <t>1006</t>
  </si>
  <si>
    <t>Другие вопросы в области социальной политики</t>
  </si>
  <si>
    <t>Сельское хозяйство и рыболовство</t>
  </si>
  <si>
    <t>0405</t>
  </si>
  <si>
    <t>Социальное обеспечение населения</t>
  </si>
  <si>
    <t>1003</t>
  </si>
  <si>
    <t>Мероприятия непрограммных направлений деятельности органов местного самоуправления</t>
  </si>
  <si>
    <t>Непрограммные направления деятельности органов местного самоуправления</t>
  </si>
  <si>
    <t>120</t>
  </si>
  <si>
    <t>Расходы на выплаты персоналу государственных (муниципальных) органов</t>
  </si>
  <si>
    <t>200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</si>
  <si>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</si>
  <si>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нужд</t>
  </si>
  <si>
    <t>870</t>
  </si>
  <si>
    <t>Резервные средства</t>
  </si>
  <si>
    <t>100</t>
  </si>
  <si>
    <t>240</t>
  </si>
  <si>
    <t>850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</si>
  <si>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</si>
  <si>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 нужд)</t>
  </si>
  <si>
    <t>Иные закупки товаров, работ и услуг для обеспечения государственных (муниципальных) нужд</t>
  </si>
  <si>
    <t>800</t>
  </si>
  <si>
    <t>Иные межбюджетные ассигнования</t>
  </si>
  <si>
    <t>Уплата налогов сборов и иных платежей</t>
  </si>
  <si>
    <t>610</t>
  </si>
  <si>
    <t xml:space="preserve">Субсидии бюджетным учреждениям 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</si>
  <si>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</si>
  <si>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510</t>
  </si>
  <si>
    <t>Дотации</t>
  </si>
  <si>
    <t>Субсидии бюджетным учреждениям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</si>
  <si>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</si>
  <si>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300</t>
  </si>
  <si>
    <t>310</t>
  </si>
  <si>
    <t>Публичные нормативные социальные выплатиы гражданам</t>
  </si>
  <si>
    <t>Социальное обеспечение и иные выплаты населению</t>
  </si>
  <si>
    <t>Мероприятия по оценке недвижимости, признании прав в отношении муниципального имущества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</si>
  <si>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</si>
  <si>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Руководство и управление в сфере установленных функций органов местного самоуправления Яковлевского муниципального района</t>
  </si>
  <si>
    <t>Глава Яковлевского муниципального района</t>
  </si>
  <si>
    <r>
      <t>999</t>
    </r>
    <r>
      <rPr>
        <sz val="9"/>
        <color indexed="10"/>
        <rFont val="Times New Roman"/>
        <family val="1"/>
      </rPr>
      <t>6010</t>
    </r>
  </si>
  <si>
    <r>
      <t>999</t>
    </r>
    <r>
      <rPr>
        <sz val="9"/>
        <color indexed="10"/>
        <rFont val="Times New Roman"/>
        <family val="1"/>
      </rPr>
      <t>6011</t>
    </r>
  </si>
  <si>
    <t>9996011</t>
  </si>
  <si>
    <t>9996012</t>
  </si>
  <si>
    <t>Расходы на обеспечение деятельности (оказание услуг, выполнение работ) муниципальных учреждений</t>
  </si>
  <si>
    <t>110</t>
  </si>
  <si>
    <t>Расходы на выплаты персоналу казенных учреждений</t>
  </si>
  <si>
    <t>Уплата налогов, сборов и иных платежей</t>
  </si>
  <si>
    <t>Организационные, технические и технологические мероприятия по пожарной безопасности учреждений, финансируемых из бюджета Яковлевского района</t>
  </si>
  <si>
    <t>Обеспечение запасами материальных средств</t>
  </si>
  <si>
    <t>Мероприятия по информационному обеспечению органов местного самоуправления Яковлевского района</t>
  </si>
  <si>
    <t>Финансовая поддержка субъектов малого и среднего предпринимательства</t>
  </si>
  <si>
    <t>Мероприятия по укреплению общественной безопасности, профилактике экстремизма и терроризма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</si>
  <si>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образовательнгых организациях </t>
  </si>
  <si>
    <t>Мероприяти по укреплению общественной безопасности, профилактике экстремизма и терроризма</t>
  </si>
  <si>
    <t>Обеспечение беспрепятственного доступа инвалидов к объектам социальной инфраструктуры и информации</t>
  </si>
  <si>
    <t>Создание условий для отдыха, оздоровления, занятости детей и подростков</t>
  </si>
  <si>
    <t>Проведение мероприятий для детей и молодежи</t>
  </si>
  <si>
    <r>
      <t>999</t>
    </r>
    <r>
      <rPr>
        <sz val="9"/>
        <color indexed="10"/>
        <rFont val="Times New Roman"/>
        <family val="1"/>
      </rPr>
      <t>6000</t>
    </r>
  </si>
  <si>
    <t>Организация и проведение социально-значимых культурно-массовых мероприятий</t>
  </si>
  <si>
    <t>Организация и проведение мероприятий по развитию библиотечного дела, популяризации чтения</t>
  </si>
  <si>
    <t>Мероприятия по патриотическому воспитанию граждан Яковлевского района</t>
  </si>
  <si>
    <t>Мероприятия по созданию условий для установки и ввода в эксплуатацию модульных фельдшерско-акушерских пунктов</t>
  </si>
  <si>
    <t>Пенсии за выслугу лет муниципальным служащим Яковлевского района</t>
  </si>
  <si>
    <t>Предоставление социальных выплат молодым семьям - участникам Подпрограммы для приобретения (строительства) жилья</t>
  </si>
  <si>
    <t>Организация, проведение и участие в спортивных мероприятиях</t>
  </si>
  <si>
    <t>322</t>
  </si>
  <si>
    <t>Субсидии гражданам на приобретение жилья</t>
  </si>
  <si>
    <t>Мероприятия по социализации пожилых людей в обществе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</si>
  <si>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</si>
  <si>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Председатель Контрольно-счетной палаты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</si>
  <si>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</si>
  <si>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края, включая оплату трафика</t>
  </si>
  <si>
    <t>0229222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</si>
  <si>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</si>
  <si>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</si>
  <si>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Иные бюджетные ассигнования</t>
  </si>
  <si>
    <t>Мероприятия по развитию сельского хозяйства в Яковлевском районе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</si>
  <si>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</si>
  <si>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и проведение ежегодного конкурса "Лучший предприниматель года"</t>
  </si>
  <si>
    <t>Жилищное хозяйство</t>
  </si>
  <si>
    <t>0501</t>
  </si>
  <si>
    <t>Содержание муниципального жилищного фонда</t>
  </si>
  <si>
    <t>Содержание и модернизация коммунальной инфраструктуры</t>
  </si>
  <si>
    <t>Благоустройство</t>
  </si>
  <si>
    <t>0503</t>
  </si>
  <si>
    <t>Содержание территории Яковлевского муниципального района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</si>
  <si>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</si>
  <si>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830</t>
  </si>
  <si>
    <t>Исполнение судебных актов</t>
  </si>
  <si>
    <t>Социальные выплаты гражданам, кроме публичных нормативных социальных выплат</t>
  </si>
  <si>
    <t>320</t>
  </si>
  <si>
    <t>Иные дотации</t>
  </si>
  <si>
    <t>1402</t>
  </si>
  <si>
    <t>Дотации на поддержку мер по обеспечению сбалансированности бюджетов поселений</t>
  </si>
  <si>
    <t>99 0 00 00000</t>
  </si>
  <si>
    <t>00 0 00 00000</t>
  </si>
  <si>
    <t>99 9 00 00000</t>
  </si>
  <si>
    <t>Непрограммные мероприятия</t>
  </si>
  <si>
    <t>99 9 99 00000</t>
  </si>
  <si>
    <t>99 9 99 10010</t>
  </si>
  <si>
    <t>99 9 99 10030</t>
  </si>
  <si>
    <t>99 9 99 10040</t>
  </si>
  <si>
    <t>99 9 99 10050</t>
  </si>
  <si>
    <t xml:space="preserve">Руководство и управление в сфере установленных функций органов местного самоуправления Яковлевского муниципального района </t>
  </si>
  <si>
    <t>99 9 99 51200</t>
  </si>
  <si>
    <t>15 0 00 00000</t>
  </si>
  <si>
    <t>15 2 00 00000</t>
  </si>
  <si>
    <t>15  2 01 10030</t>
  </si>
  <si>
    <t>99 9 99 10060</t>
  </si>
  <si>
    <t>99 9 99 59300</t>
  </si>
  <si>
    <t>01 0 00 00000</t>
  </si>
  <si>
    <t>01 1 00 20010</t>
  </si>
  <si>
    <t>99 9 99 93010</t>
  </si>
  <si>
    <t>99 9 99 93030</t>
  </si>
  <si>
    <t>99 9 99 93100</t>
  </si>
  <si>
    <t>02 0 00 00000</t>
  </si>
  <si>
    <t>02 1 00 00000</t>
  </si>
  <si>
    <r>
      <t xml:space="preserve">02 1 01 </t>
    </r>
    <r>
      <rPr>
        <sz val="9"/>
        <color indexed="10"/>
        <rFont val="Times New Roman"/>
        <family val="1"/>
      </rPr>
      <t>20030</t>
    </r>
  </si>
  <si>
    <t>02 1 01 20030</t>
  </si>
  <si>
    <r>
      <t xml:space="preserve">02 1 01 </t>
    </r>
    <r>
      <rPr>
        <sz val="9"/>
        <color indexed="10"/>
        <rFont val="Times New Roman"/>
        <family val="1"/>
      </rPr>
      <t>70010</t>
    </r>
  </si>
  <si>
    <t>02 1 01 70010</t>
  </si>
  <si>
    <t>02 1  01 93070</t>
  </si>
  <si>
    <t>02 1 01 93070</t>
  </si>
  <si>
    <t>02 2 00 00000</t>
  </si>
  <si>
    <r>
      <t xml:space="preserve">02 2 01 </t>
    </r>
    <r>
      <rPr>
        <sz val="9"/>
        <color indexed="10"/>
        <rFont val="Times New Roman"/>
        <family val="1"/>
      </rPr>
      <t>20030</t>
    </r>
  </si>
  <si>
    <t>02 2 01 20030</t>
  </si>
  <si>
    <r>
      <t xml:space="preserve">02 2 01 </t>
    </r>
    <r>
      <rPr>
        <sz val="9"/>
        <color indexed="10"/>
        <rFont val="Times New Roman"/>
        <family val="1"/>
      </rPr>
      <t>70010</t>
    </r>
  </si>
  <si>
    <t>02 2 01 70010</t>
  </si>
  <si>
    <t>02 2 01 93060</t>
  </si>
  <si>
    <t>02 3 00 00000</t>
  </si>
  <si>
    <r>
      <t xml:space="preserve">02 3 01 </t>
    </r>
    <r>
      <rPr>
        <sz val="9"/>
        <color indexed="10"/>
        <rFont val="Times New Roman"/>
        <family val="1"/>
      </rPr>
      <t>70010</t>
    </r>
  </si>
  <si>
    <t>02 3 01 70010</t>
  </si>
  <si>
    <t>02 3 02 20070</t>
  </si>
  <si>
    <t>02 3 02 93080</t>
  </si>
  <si>
    <t>02 4 00 00000</t>
  </si>
  <si>
    <t>03 0 00 00000</t>
  </si>
  <si>
    <t>03 1 00 00000</t>
  </si>
  <si>
    <t>03 2 00 00000</t>
  </si>
  <si>
    <t>04 0 00 00000</t>
  </si>
  <si>
    <t>04 1 00 00000</t>
  </si>
  <si>
    <r>
      <t xml:space="preserve">04 1 01 </t>
    </r>
    <r>
      <rPr>
        <sz val="9"/>
        <color indexed="10"/>
        <rFont val="Times New Roman"/>
        <family val="1"/>
      </rPr>
      <t>70010</t>
    </r>
  </si>
  <si>
    <t>04 1 01 70010</t>
  </si>
  <si>
    <r>
      <t xml:space="preserve">04 1 01 </t>
    </r>
    <r>
      <rPr>
        <sz val="9"/>
        <color indexed="10"/>
        <rFont val="Times New Roman"/>
        <family val="1"/>
      </rPr>
      <t>20090</t>
    </r>
  </si>
  <si>
    <t>04 1 01 20090</t>
  </si>
  <si>
    <t>04 2 00  00000</t>
  </si>
  <si>
    <r>
      <t xml:space="preserve">04 2 01 </t>
    </r>
    <r>
      <rPr>
        <sz val="9"/>
        <color indexed="10"/>
        <rFont val="Times New Roman"/>
        <family val="1"/>
      </rPr>
      <t>20230</t>
    </r>
  </si>
  <si>
    <t>04 2 01 20230</t>
  </si>
  <si>
    <r>
      <t xml:space="preserve">04 2 01 </t>
    </r>
    <r>
      <rPr>
        <sz val="9"/>
        <color indexed="10"/>
        <rFont val="Times New Roman"/>
        <family val="1"/>
      </rPr>
      <t>70010</t>
    </r>
  </si>
  <si>
    <t>04 2 01 70010</t>
  </si>
  <si>
    <t>04 3 00 00000</t>
  </si>
  <si>
    <r>
      <t xml:space="preserve">04 3 01 </t>
    </r>
    <r>
      <rPr>
        <sz val="9"/>
        <color indexed="10"/>
        <rFont val="Times New Roman"/>
        <family val="1"/>
      </rPr>
      <t>20100</t>
    </r>
  </si>
  <si>
    <t>04 3 01 20100</t>
  </si>
  <si>
    <t>05 0 00 00000</t>
  </si>
  <si>
    <t>06 0 00 00000</t>
  </si>
  <si>
    <t>06 1 00 20110</t>
  </si>
  <si>
    <t>07 0 00 00000</t>
  </si>
  <si>
    <t>08 0 00 00000</t>
  </si>
  <si>
    <t>10 0 00 00000</t>
  </si>
  <si>
    <t>Расходы по обеспечению безопасности дорожного движения</t>
  </si>
  <si>
    <t>11 0 00 00000</t>
  </si>
  <si>
    <t>99 9 99 93040</t>
  </si>
  <si>
    <t xml:space="preserve"> 13 0 00 00000</t>
  </si>
  <si>
    <t>13 0 00 00000</t>
  </si>
  <si>
    <t>14 0 00 00000</t>
  </si>
  <si>
    <t>14 1 00 00000</t>
  </si>
  <si>
    <t>14 1 01 80040</t>
  </si>
  <si>
    <t>15 1 00 00000</t>
  </si>
  <si>
    <t>15 1 01 20190</t>
  </si>
  <si>
    <t>15 1 02 20200</t>
  </si>
  <si>
    <t>15 2 02 60030</t>
  </si>
  <si>
    <t>99 9 99 93120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</si>
  <si>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по государственной регистрации актов гражданского состояния</t>
  </si>
  <si>
    <t>03 2 01 80020</t>
  </si>
  <si>
    <t>03 2 02 80050</t>
  </si>
  <si>
    <t>03 1 01 20080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</si>
  <si>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</si>
  <si>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04 3 02 20320</t>
  </si>
  <si>
    <t>600</t>
  </si>
  <si>
    <t>Предоставление субсидий бюджетным, автономным учреждениям и иным некоммерческим организациям</t>
  </si>
  <si>
    <t>Содержание и ремонт памятников и объектов культурного наследия</t>
  </si>
  <si>
    <t>05 1 00 20270</t>
  </si>
  <si>
    <t>99 9 99 20310</t>
  </si>
  <si>
    <r>
      <t xml:space="preserve">99 9 99 </t>
    </r>
    <r>
      <rPr>
        <sz val="9"/>
        <color indexed="10"/>
        <rFont val="Times New Roman"/>
        <family val="1"/>
      </rPr>
      <t>10060</t>
    </r>
  </si>
  <si>
    <r>
      <t xml:space="preserve">99 9 99 </t>
    </r>
    <r>
      <rPr>
        <sz val="9"/>
        <color indexed="10"/>
        <rFont val="Times New Roman"/>
        <family val="1"/>
      </rPr>
      <t>59300</t>
    </r>
  </si>
  <si>
    <r>
      <t xml:space="preserve">99 9 99 </t>
    </r>
    <r>
      <rPr>
        <sz val="9"/>
        <color indexed="10"/>
        <rFont val="Times New Roman"/>
        <family val="1"/>
      </rPr>
      <t>10030</t>
    </r>
  </si>
  <si>
    <r>
      <t xml:space="preserve">99 9 99 </t>
    </r>
    <r>
      <rPr>
        <sz val="9"/>
        <color indexed="10"/>
        <rFont val="Times New Roman"/>
        <family val="1"/>
      </rPr>
      <t>93010</t>
    </r>
  </si>
  <si>
    <r>
      <t xml:space="preserve">99 9 99 </t>
    </r>
    <r>
      <rPr>
        <sz val="9"/>
        <color indexed="10"/>
        <rFont val="Times New Roman"/>
        <family val="1"/>
      </rPr>
      <t>93030</t>
    </r>
  </si>
  <si>
    <r>
      <t xml:space="preserve">99 9 99 </t>
    </r>
    <r>
      <rPr>
        <sz val="9"/>
        <color indexed="10"/>
        <rFont val="Times New Roman"/>
        <family val="1"/>
      </rPr>
      <t>93100</t>
    </r>
  </si>
  <si>
    <r>
      <t xml:space="preserve">06 1 00 </t>
    </r>
    <r>
      <rPr>
        <sz val="9"/>
        <color indexed="10"/>
        <rFont val="Times New Roman"/>
        <family val="1"/>
      </rPr>
      <t>20110</t>
    </r>
  </si>
  <si>
    <r>
      <t xml:space="preserve">15 1 01 </t>
    </r>
    <r>
      <rPr>
        <sz val="9"/>
        <color indexed="10"/>
        <rFont val="Times New Roman"/>
        <family val="1"/>
      </rPr>
      <t>20190</t>
    </r>
  </si>
  <si>
    <r>
      <t xml:space="preserve">15 1 02 </t>
    </r>
    <r>
      <rPr>
        <sz val="9"/>
        <color indexed="10"/>
        <rFont val="Times New Roman"/>
        <family val="1"/>
      </rPr>
      <t>20200</t>
    </r>
  </si>
  <si>
    <t>утвержденные бюджетные назначения</t>
  </si>
  <si>
    <t>% исполнения</t>
  </si>
  <si>
    <t>Проведение Всероссийской сельскохозяйственнй переписи в 2016 году</t>
  </si>
  <si>
    <t>99 9 99 53910</t>
  </si>
  <si>
    <t>Поддержка муниципальных программ развития малого и среднего предпринимательства за счет средств краевого бджета</t>
  </si>
  <si>
    <t>15 1 01 R0645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</si>
  <si>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</si>
  <si>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</si>
  <si>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</si>
  <si>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</si>
  <si>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Государственная поддержка муниципальных учреждений культуры</t>
  </si>
  <si>
    <t>04 1 01 51470</t>
  </si>
  <si>
    <t>Государственная поддержка лучших работников муниципальных учреждений культуры, находящихся на территорииях сельских поселений</t>
  </si>
  <si>
    <t>04 1 01 51480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</si>
  <si>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</si>
  <si>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04 2 01 51440</t>
  </si>
  <si>
    <t>Социальные выплаты молодым семьям для приобретения (строительства) жилья экономкласса</t>
  </si>
  <si>
    <t>15 1 01 50640</t>
  </si>
  <si>
    <t>14 1 01 50200</t>
  </si>
  <si>
    <t>Муниципальная программа "Развитие здравоохранения на территории Яковлевского района" на 2014-2019 годы</t>
  </si>
  <si>
    <t>Мероприятия подпрограммы "Обеспечение жильем молодых семей", в рамках федеральной целевой программы "Жилище" на 2015 - 2020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</si>
  <si>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Дополнительное образование детей</t>
  </si>
  <si>
    <t>0703</t>
  </si>
  <si>
    <t>Участие в краевом совещании по итогам работы предприятий агропромышленного комплекса Приморского края</t>
  </si>
  <si>
    <t>13 4 00 20410</t>
  </si>
  <si>
    <t>Обслуживание государственного и муниципального долга</t>
  </si>
  <si>
    <t>Обсдуживание государственного внутреннего и муниципального долга</t>
  </si>
  <si>
    <t>1300</t>
  </si>
  <si>
    <t>1301</t>
  </si>
  <si>
    <t>Процентные платежи по муниципальному долгу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</si>
  <si>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</si>
  <si>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</si>
  <si>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</si>
  <si>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</si>
  <si>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>15 2 02 93110</t>
  </si>
  <si>
    <t>Расходы бюджетам мунципальных районов Примрского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входящим в их состав</t>
  </si>
  <si>
    <t>Муниципальная программа "Развитие культуры в Яковлевском муниципальном районе" на 2014-2020 годы</t>
  </si>
  <si>
    <t>Подпрограмма "Сохранение и развитие культуры в Яковлевском муниципальном районе" на 2014-2020 годы</t>
  </si>
  <si>
    <t>Подготовка проектов изменений документов территориального планирования и градостроительного зонирования поселений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</si>
  <si>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</si>
  <si>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</si>
  <si>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</si>
  <si>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99 9 99 10080</t>
  </si>
  <si>
    <t>880</t>
  </si>
  <si>
    <t>Специальные расходы</t>
  </si>
  <si>
    <t>Поддержка лучших работников учреждений культуры, находящихся на территории сельских поселений за счет средств районного бюджета</t>
  </si>
  <si>
    <t>04 1 01 S0390</t>
  </si>
  <si>
    <t>Поддержка муниципальных учреждений культуры за счет средств районного бюджета</t>
  </si>
  <si>
    <t>04 1 01 S0400</t>
  </si>
  <si>
    <t>Информационное освещение деятельности учреждений в средствах массовой информации</t>
  </si>
  <si>
    <t>04 1 01 20350</t>
  </si>
  <si>
    <t>Закупка товаров, работ и услуг для обеспечения государственных (муниципальных) нужд</t>
  </si>
  <si>
    <t>15 2 03 10090</t>
  </si>
  <si>
    <t>14 1 01 L4970</t>
  </si>
  <si>
    <t>Резервный фонд  администрации Яковлевского муниципального района</t>
  </si>
  <si>
    <t>Обеспечение качественным водоснабжением жителей многоквартирных домов жд ст. Варфоломеевка, жд ст. Сысоевка</t>
  </si>
  <si>
    <t>15 2 02 60040</t>
  </si>
  <si>
    <t>Водное хозяйство</t>
  </si>
  <si>
    <t>0406</t>
  </si>
  <si>
    <t>Финансовый резерв для ликвидации чрезвычайных ситуаций в Приморском крае</t>
  </si>
  <si>
    <t>99 9 99 29020</t>
  </si>
  <si>
    <t>Содержание атомобильных дорог</t>
  </si>
  <si>
    <t>Расходы бюджетам муниципальных образований Приморского края на капитальный ремонт зданий муниципальных общеобразовательных учреждений</t>
  </si>
  <si>
    <t>02 2 01 92340</t>
  </si>
  <si>
    <t>Расходы бюджетам муниципальных образований Приморского края на осуществление отдельных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</si>
  <si>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Расходы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</si>
  <si>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02 2 01 93150</t>
  </si>
  <si>
    <t>рублей</t>
  </si>
  <si>
    <t>Муниципальная программа "Экономическое развитие и инновационная экономика Яковлевского муниципального района" на 2019-2025 годы</t>
  </si>
  <si>
    <t>Подпрограмма "Повышение эффективности управления муниципальными финансами в Яковлевском муниципальном районе" на 2019-2025 годы</t>
  </si>
  <si>
    <t>Муниципальная программа "Защита населения и территории от чрезвычайных ситуаций, обеспечение пожарной безопасности Яковлевского муниципального района" на 2019-2025 годы</t>
  </si>
  <si>
    <t>Подпрограмма "Пожарная безопасность" на 2019 - 2025 годы</t>
  </si>
  <si>
    <t>Муниципальная программа "Информационное обеспечение органов местного самоуправления Яковлевского муниципального района" на 2019-2025 годы</t>
  </si>
  <si>
    <t>15 0 01 20520</t>
  </si>
  <si>
    <t>99 9 99 93130</t>
  </si>
  <si>
    <t>Выполнение органами местного самоуправления государственного полномочия по установлению регулируемых тарифов на регулярные перевоззки пассажиров и багажа автомобильным и наземным электрическим общественным транспортом по муниципальным марщрутам в границах муниципального образования</t>
  </si>
  <si>
    <r>
      <t xml:space="preserve">99 9 99 </t>
    </r>
    <r>
      <rPr>
        <sz val="9"/>
        <color indexed="10"/>
        <rFont val="Times New Roman"/>
        <family val="1"/>
      </rPr>
      <t>93130</t>
    </r>
  </si>
  <si>
    <t>06 1 01 70040</t>
  </si>
  <si>
    <t>06 1 00 00000</t>
  </si>
  <si>
    <t>06 0 01 20110</t>
  </si>
  <si>
    <t>Муниципальная программа "Развитие сельского хозяйства в Яковлевском муниципальном районе" на 2019-2025 годы</t>
  </si>
  <si>
    <t>Муниципальная программа "Развитие транспортного комплекса Яковлевского муниципального района" на 2019-2025 годы</t>
  </si>
  <si>
    <t xml:space="preserve">Приобретение дорожной техники, оборудования (приборов и устройств) необходимых для выполнения нормативных предписаний по содержанию и ремонту автомобильных дорог и искусственных сооружений на них </t>
  </si>
  <si>
    <t>10 0 05 20380</t>
  </si>
  <si>
    <t xml:space="preserve">Проектирование и строительство подъездных автомобильных дорог, подъездов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 </t>
  </si>
  <si>
    <t>10 0 04 20370</t>
  </si>
  <si>
    <r>
      <t xml:space="preserve">11 0 01 </t>
    </r>
    <r>
      <rPr>
        <sz val="9"/>
        <color indexed="10"/>
        <rFont val="Times New Roman"/>
        <family val="1"/>
      </rPr>
      <t>10070</t>
    </r>
  </si>
  <si>
    <t>11 0 01 10070</t>
  </si>
  <si>
    <t>15 0 01 70010</t>
  </si>
  <si>
    <t>15 0 02 20260</t>
  </si>
  <si>
    <t>15 0 03 20340</t>
  </si>
  <si>
    <t>10 0 01 20360</t>
  </si>
  <si>
    <t>10 0 02 20300</t>
  </si>
  <si>
    <t>10 0 03 40050</t>
  </si>
  <si>
    <t>Капитальный ремонт и ремонт автомобильных дорог общего пользования населенных пунктов</t>
  </si>
  <si>
    <t>Подпрограмма "Развитие малого и среднего предпринимательства в Яковлевском муниципальном районе" на 2019-2025 годы</t>
  </si>
  <si>
    <t>Муниципальная программа "Обеспечение качественными услугами жилищно-коммунального хозяйства населения Яковлевского муниципального района" на 2019-2025 годы</t>
  </si>
  <si>
    <t>05 0 01 20270</t>
  </si>
  <si>
    <t>Муниципальная программа "Переселение граждан из аварийного жилищного фонда на территории Яковлевского муниципального района" на 2019 - 2025 годы</t>
  </si>
  <si>
    <t>16 0 01 20440</t>
  </si>
  <si>
    <t>Разработка проектов сноса аварийных многоквартирных домов</t>
  </si>
  <si>
    <t>05 0 03 20290</t>
  </si>
  <si>
    <t>Реконструкция очистных сооружений</t>
  </si>
  <si>
    <t>Расходы на 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</si>
  <si>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05 0 04 20420</t>
  </si>
  <si>
    <t>05 0 05 40110</t>
  </si>
  <si>
    <t>Обеспечение земельных участков, предоставленных на бесплатной основе, гражданам, имеющим трех и более детей под строительство индивидуальных жилых домов, инженерной инфраструктурой</t>
  </si>
  <si>
    <t>05 0 06 20510</t>
  </si>
  <si>
    <t>Муниципальная программа "Охрана окружающей среды в Яковлевском муниципальном районе" на 2019-2025 годы</t>
  </si>
  <si>
    <t>Мероприятия по очистке действующей свалки</t>
  </si>
  <si>
    <t>07 0 01 20570</t>
  </si>
  <si>
    <t>Мероприятия по разработке проекта ликвидации действующей свалки твердых коммунальных отходов с.Яковлевка</t>
  </si>
  <si>
    <t>07 0 02 20460</t>
  </si>
  <si>
    <t>Мероприятия по строительству площадок (мест) накопления твердых коммунальных отходов</t>
  </si>
  <si>
    <t>07 0 04 20480</t>
  </si>
  <si>
    <t>Мероприятия по получению положительных экспертных заключений о санитарно-эпидемиологической экспертизе на места размещения площадок (мест) накопдения твердых коммунальных отходов</t>
  </si>
  <si>
    <t>07 0 06 20500</t>
  </si>
  <si>
    <t>05 0 02 20280</t>
  </si>
  <si>
    <t>Муниципальная программа "Развитие образования Яковлевского муниципального района" на 2019-2025 годы</t>
  </si>
  <si>
    <t>Подпрограмма "Развитие системы дошкольного образования" на 2019-2025 годы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</si>
  <si>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</si>
  <si>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02 1 01 92020</t>
  </si>
  <si>
    <t>Расходы на капитальный ремонт зданий и благоустройство территорий дошкольных учреждений</t>
  </si>
  <si>
    <t>02 1 01 S2020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</si>
  <si>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</si>
  <si>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02 2 01 50970</t>
  </si>
  <si>
    <r>
      <t xml:space="preserve">02 2 01 </t>
    </r>
    <r>
      <rPr>
        <sz val="9"/>
        <color indexed="10"/>
        <rFont val="Times New Roman"/>
        <family val="1"/>
      </rPr>
      <t>50970</t>
    </r>
  </si>
  <si>
    <t>Подпрограмма "Развитие системы общего образования" на 2019-2025 годы</t>
  </si>
  <si>
    <t>Подпрограмма "Развитие системы дополнительного образования, отдыха, оздоровления и занятости детей и подростков" на 2019-2025 годы</t>
  </si>
  <si>
    <t>Муниципальная программа "Развитие культуры в Яковлевском муниципальном районе" на 2019-2025 годы</t>
  </si>
  <si>
    <t>Подпрограмма "Сохранение и развитие культуры в Яковлевском муниципальном районе" на 2019-2025 годы</t>
  </si>
  <si>
    <t>Мероприятия по приобретению музыкальных инструментов и художественного инвентаря</t>
  </si>
  <si>
    <t>04 1 01 20540</t>
  </si>
  <si>
    <t>Подпрограмма "Развитие системы дополнительного образования, отдыха, оздоровления и занятости детей и подростков" 2019-2025 годы</t>
  </si>
  <si>
    <t>Муниципальная программа "Молодежь - Яковлевскому муниципальному району на 2019-2025 годы"</t>
  </si>
  <si>
    <t>350</t>
  </si>
  <si>
    <t>Премии и гранты</t>
  </si>
  <si>
    <t>Развитие юнармейского движения</t>
  </si>
  <si>
    <t>14 0 01 20180</t>
  </si>
  <si>
    <t>14 0 02 20530</t>
  </si>
  <si>
    <t>02 0 01 70010</t>
  </si>
  <si>
    <t>Подпрограмма "Сохранение и развитие библиотечно-информационного дела в Яковлевском муниципальном районе" на 2019-2025 годы</t>
  </si>
  <si>
    <t>Расходы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</si>
  <si>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04 2 01 92540</t>
  </si>
  <si>
    <t>04 3 02 20560</t>
  </si>
  <si>
    <t>Мероприятия по разработке проекта зонн охраны объекта культурного наследия и историко-культурной экспертизы проекта</t>
  </si>
  <si>
    <t>Подпрограмма "Патриотическое воспитание граждан Российской Федерации в Яковлевском муниципальном районе" на 2019-2025 годы</t>
  </si>
  <si>
    <t>Муниципальная программа "Социальная поддержка населения Яковлевского муниципального района" на 2019-2025 годы</t>
  </si>
  <si>
    <t>Подпрограмма "Социальная поддержка пенсионеров в Яковлевском муниципальном районе" на 2019-2025 годы</t>
  </si>
  <si>
    <t>Подпрограмма "Обеспечение жильем молодых семей Яковлевского муниципального района" на 2019-2025 годы</t>
  </si>
  <si>
    <t>Подпрограмма "Социальная поддержка пенсионеров в Яковлевском муниципальном районе на 2019-2025 годы"</t>
  </si>
  <si>
    <t>Подпрограмма "Доступная среда" на 2019-2025 годы</t>
  </si>
  <si>
    <t>99 9 99 L0820</t>
  </si>
  <si>
    <t>Муниципальная программа "Развитие физической культуры и спорта в Яковлевском муниципальном районе на 2019-2025 годы"</t>
  </si>
  <si>
    <t>08 0 01 20150</t>
  </si>
  <si>
    <t>11 0 02 70010</t>
  </si>
  <si>
    <t>Расходы бюджетов муниципальных образований Приморского края на капитальный  ремонт и ремонт автомобильных дорог общего пользования населенных пунктов за счет дорожного фонда Приморского края</t>
  </si>
  <si>
    <t>10 0 03 92390</t>
  </si>
  <si>
    <t>99 9 99 23800</t>
  </si>
  <si>
    <t>540</t>
  </si>
  <si>
    <t>05 0 03 92320</t>
  </si>
  <si>
    <t>05 0 07 92620</t>
  </si>
  <si>
    <t>05 0 07 S2620</t>
  </si>
  <si>
    <t>Расходы на капитальный ремонт зданий  муниципальных общеобразовательных учреждений</t>
  </si>
  <si>
    <t>02 2 01 S2340</t>
  </si>
  <si>
    <r>
      <t xml:space="preserve">04 0 01 </t>
    </r>
    <r>
      <rPr>
        <sz val="9"/>
        <color indexed="10"/>
        <rFont val="Times New Roman"/>
        <family val="1"/>
      </rPr>
      <t>70010</t>
    </r>
  </si>
  <si>
    <t>04 0 01 70010</t>
  </si>
  <si>
    <t>Муниципальная программа "Экономическое развитие и инновационная экономика Яковлевского муниципального района на 2019-2025 годы"</t>
  </si>
  <si>
    <t>Расходы бюджетам муниципальных образований Приморского края на капитальный ремонт зданий муниципальных образовательных учреждений Приморского края</t>
  </si>
  <si>
    <t xml:space="preserve">Расходы бюджетам муниципальных образований Приморского края на обеспечение граждан твердым топливом </t>
  </si>
  <si>
    <t xml:space="preserve">Обеспечение граждан твердым топливом </t>
  </si>
  <si>
    <r>
      <t xml:space="preserve">05 0 03 </t>
    </r>
    <r>
      <rPr>
        <sz val="9"/>
        <color indexed="10"/>
        <rFont val="Times New Roman"/>
        <family val="1"/>
      </rPr>
      <t>20290</t>
    </r>
  </si>
  <si>
    <r>
      <t xml:space="preserve">05 0 04 </t>
    </r>
    <r>
      <rPr>
        <sz val="9"/>
        <color indexed="10"/>
        <rFont val="Times New Roman"/>
        <family val="1"/>
      </rPr>
      <t>20420</t>
    </r>
  </si>
  <si>
    <r>
      <t xml:space="preserve">05 0 05 </t>
    </r>
    <r>
      <rPr>
        <sz val="9"/>
        <color indexed="10"/>
        <rFont val="Times New Roman"/>
        <family val="1"/>
      </rPr>
      <t>40110</t>
    </r>
  </si>
  <si>
    <r>
      <t xml:space="preserve">05 0 06 </t>
    </r>
    <r>
      <rPr>
        <sz val="9"/>
        <color indexed="10"/>
        <rFont val="Times New Roman"/>
        <family val="1"/>
      </rPr>
      <t>20510</t>
    </r>
  </si>
  <si>
    <r>
      <t xml:space="preserve">05 0 07 </t>
    </r>
    <r>
      <rPr>
        <sz val="9"/>
        <color indexed="10"/>
        <rFont val="Times New Roman"/>
        <family val="1"/>
      </rPr>
      <t>92620</t>
    </r>
  </si>
  <si>
    <r>
      <t xml:space="preserve">05 0 07 </t>
    </r>
    <r>
      <rPr>
        <sz val="9"/>
        <color indexed="10"/>
        <rFont val="Times New Roman"/>
        <family val="1"/>
      </rPr>
      <t>S2620</t>
    </r>
  </si>
  <si>
    <t>02 0 02 93140</t>
  </si>
  <si>
    <t>13 0 02 20170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</si>
  <si>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</si>
  <si>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10 0 03 S2390</t>
  </si>
  <si>
    <t>Проектирование и (или) строительство, реконструкция, модерниация и капитальный ремонт объектов водопроводно-канализационного хозяйства</t>
  </si>
  <si>
    <t>05 0 03 S2320</t>
  </si>
  <si>
    <r>
      <t xml:space="preserve">05 0 03 </t>
    </r>
    <r>
      <rPr>
        <sz val="9"/>
        <color indexed="10"/>
        <rFont val="Times New Roman"/>
        <family val="1"/>
      </rPr>
      <t>S2320</t>
    </r>
  </si>
  <si>
    <r>
      <t xml:space="preserve">02 2 01 </t>
    </r>
    <r>
      <rPr>
        <sz val="9"/>
        <color indexed="10"/>
        <rFont val="Times New Roman"/>
        <family val="1"/>
      </rPr>
      <t>93060</t>
    </r>
  </si>
  <si>
    <r>
      <t xml:space="preserve">02 2 01 </t>
    </r>
    <r>
      <rPr>
        <sz val="9"/>
        <color indexed="10"/>
        <rFont val="Times New Roman"/>
        <family val="1"/>
      </rPr>
      <t>92340</t>
    </r>
  </si>
  <si>
    <r>
      <t xml:space="preserve">02 2 01 </t>
    </r>
    <r>
      <rPr>
        <sz val="9"/>
        <color indexed="10"/>
        <rFont val="Times New Roman"/>
        <family val="1"/>
      </rPr>
      <t>S2340</t>
    </r>
  </si>
  <si>
    <r>
      <t xml:space="preserve">02 2 01 </t>
    </r>
    <r>
      <rPr>
        <sz val="9"/>
        <color indexed="10"/>
        <rFont val="Times New Roman"/>
        <family val="1"/>
      </rPr>
      <t>93150</t>
    </r>
  </si>
  <si>
    <t>Межбюджетные трансферты бюджету Яковлевского муниципального района из бюджета Яблоновского сельского поселения</t>
  </si>
  <si>
    <t>99 9 99 60011</t>
  </si>
  <si>
    <t>Межбюджетные трансферты бюджету Яковлевского муниципального района из бюджета Покровского сельского поселения</t>
  </si>
  <si>
    <t>99 9 99 60012</t>
  </si>
  <si>
    <r>
      <t xml:space="preserve">99 9 99 </t>
    </r>
    <r>
      <rPr>
        <sz val="9"/>
        <color indexed="10"/>
        <rFont val="Times New Roman"/>
        <family val="1"/>
      </rPr>
      <t>60011</t>
    </r>
  </si>
  <si>
    <r>
      <t xml:space="preserve">99 9 99 </t>
    </r>
    <r>
      <rPr>
        <sz val="9"/>
        <color indexed="10"/>
        <rFont val="Times New Roman"/>
        <family val="1"/>
      </rPr>
      <t>60012</t>
    </r>
  </si>
  <si>
    <t>Межбюджетные трансферты бюджету Яковлевского муниципального района из бюджета Варфоломеевского сельского поселени</t>
  </si>
  <si>
    <t>99 9 99 60013</t>
  </si>
  <si>
    <r>
      <t xml:space="preserve">99 9 99 </t>
    </r>
    <r>
      <rPr>
        <sz val="9"/>
        <color indexed="10"/>
        <rFont val="Times New Roman"/>
        <family val="1"/>
      </rPr>
      <t>60013</t>
    </r>
  </si>
  <si>
    <t>Межбюджетные трансферты бюджету Яковлевского муниципального района из бюджета Новосысоевского сельского поселения</t>
  </si>
  <si>
    <t>99 9 99 60014</t>
  </si>
  <si>
    <r>
      <t xml:space="preserve">99 9 99 </t>
    </r>
    <r>
      <rPr>
        <sz val="9"/>
        <color indexed="10"/>
        <rFont val="Times New Roman"/>
        <family val="1"/>
      </rPr>
      <t>60014</t>
    </r>
  </si>
  <si>
    <t>Межбюджетные трансферты бюджету Яковлевского муниципального района из бюджета Яковлевского сельского поселения</t>
  </si>
  <si>
    <t>99 9 99 60015</t>
  </si>
  <si>
    <r>
      <t xml:space="preserve">99 9 99 </t>
    </r>
    <r>
      <rPr>
        <sz val="9"/>
        <color indexed="10"/>
        <rFont val="Times New Roman"/>
        <family val="1"/>
      </rPr>
      <t>60015</t>
    </r>
  </si>
  <si>
    <t>Обеспечение компьютерной и оргтехникой</t>
  </si>
  <si>
    <t>11 0 04 20610</t>
  </si>
  <si>
    <r>
      <t xml:space="preserve">11 0 04 </t>
    </r>
    <r>
      <rPr>
        <sz val="9"/>
        <color indexed="10"/>
        <rFont val="Times New Roman"/>
        <family val="1"/>
      </rPr>
      <t>20610</t>
    </r>
  </si>
  <si>
    <t>11 0 03 20600</t>
  </si>
  <si>
    <r>
      <t xml:space="preserve">11 0 03 </t>
    </r>
    <r>
      <rPr>
        <sz val="9"/>
        <color indexed="10"/>
        <rFont val="Times New Roman"/>
        <family val="1"/>
      </rPr>
      <t>20600</t>
    </r>
  </si>
  <si>
    <t>Обучение по программе переподготовки в области информационной безопасности</t>
  </si>
  <si>
    <t>15 0 03 20620</t>
  </si>
  <si>
    <t>Приобретение программного продукта для ведения единой электронной картографической основы</t>
  </si>
  <si>
    <t>Проектирование и строительство подъездных автомобильных дорог, подъездов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</si>
  <si>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Мероприятия по сносу аварийных многоквартирных жилых домов, признанных таковыми после 01.01.2012 года</t>
  </si>
  <si>
    <t>16 0 02 20450</t>
  </si>
  <si>
    <r>
      <t xml:space="preserve">05 0 01 </t>
    </r>
    <r>
      <rPr>
        <sz val="9"/>
        <color indexed="10"/>
        <rFont val="Times New Roman"/>
        <family val="1"/>
      </rPr>
      <t>20270</t>
    </r>
  </si>
  <si>
    <r>
      <t xml:space="preserve">16 0 01 </t>
    </r>
    <r>
      <rPr>
        <sz val="9"/>
        <color indexed="10"/>
        <rFont val="Times New Roman"/>
        <family val="1"/>
      </rPr>
      <t>20440</t>
    </r>
  </si>
  <si>
    <r>
      <t xml:space="preserve">16 0 02 </t>
    </r>
    <r>
      <rPr>
        <sz val="9"/>
        <color indexed="10"/>
        <rFont val="Times New Roman"/>
        <family val="1"/>
      </rPr>
      <t>20450</t>
    </r>
  </si>
  <si>
    <t>16 0 00 00000</t>
  </si>
  <si>
    <t>Строительств благоустроенных жилых домов, приобретение жилых помещений в благоустроенных жилых домах у застройщиков или участие в долевом строительстве</t>
  </si>
  <si>
    <t>16 0 03 40100</t>
  </si>
  <si>
    <t>Мероприятия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</si>
  <si>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16 0 F3 67483</t>
  </si>
  <si>
    <t>Мероприятия по переселению граждан из аварийного жилищного фонда, в том числе переселению граждан из аварийного жилищного фонда с учетом необходимости развития  малоэтажного строительства</t>
  </si>
  <si>
    <t>16 0 F3 67484</t>
  </si>
  <si>
    <r>
      <t xml:space="preserve">16 0 03 </t>
    </r>
    <r>
      <rPr>
        <sz val="9"/>
        <color indexed="10"/>
        <rFont val="Times New Roman"/>
        <family val="1"/>
      </rPr>
      <t>40100</t>
    </r>
  </si>
  <si>
    <r>
      <t xml:space="preserve">16 0 F3 </t>
    </r>
    <r>
      <rPr>
        <sz val="9"/>
        <color indexed="10"/>
        <rFont val="Times New Roman"/>
        <family val="1"/>
      </rPr>
      <t>67483</t>
    </r>
  </si>
  <si>
    <r>
      <t xml:space="preserve">16 0 F3 </t>
    </r>
    <r>
      <rPr>
        <sz val="9"/>
        <color indexed="10"/>
        <rFont val="Times New Roman"/>
        <family val="1"/>
      </rPr>
      <t>67484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</si>
  <si>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</si>
  <si>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по содержанию площадок (мест) накопления твердых клммунальных отходов</t>
  </si>
  <si>
    <t>07 0 04 20490</t>
  </si>
  <si>
    <t>Расходы на создание новых мест в образовательных организациях различных типов для реализации дополнительных общеразвивающих программ всех направлений</t>
  </si>
  <si>
    <t>02 0 Е2 54910</t>
  </si>
  <si>
    <t>Расходы на реализацию государственных полномочий органов опеки и попечительства в отношении несовершеннолетних</t>
  </si>
  <si>
    <t>99 9 99 93160</t>
  </si>
  <si>
    <t>Муниципальная программа "Социальная поддержка населения Яковлевского муниципального района" на 2019 - 2025 годы</t>
  </si>
  <si>
    <t>Подпрограмма "Комплексное развитие сельских территорий в Яковлевском муниципальном районе" на 2020 - 2025 годы</t>
  </si>
  <si>
    <t>13 2 00 00000</t>
  </si>
  <si>
    <t>Социальные выплаты на обеспечение жильем граждан, Российской Федерации, проживающих в сельской местности</t>
  </si>
  <si>
    <t>13 2 01 80090</t>
  </si>
  <si>
    <t>03 0 01 93090</t>
  </si>
  <si>
    <t>Расходы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</si>
  <si>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03 0 02 52600</t>
  </si>
  <si>
    <t>03 4 01 L0820</t>
  </si>
  <si>
    <t>Капитальные вложения в объектя государственной (муниципальной) собственности</t>
  </si>
  <si>
    <t>Расходы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</si>
  <si>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03 5 01 93050</t>
  </si>
  <si>
    <t>Организация обеспечения услуг по погребению граждан в соответствии с Федеральным законом № 8-ФЗ "О погребении и похоронном деле"</t>
  </si>
  <si>
    <t>99 9 99 20590</t>
  </si>
  <si>
    <t>Предоставление субсидий бюджетным, автономным учреждениям ииным некоммерческим организациям</t>
  </si>
  <si>
    <t>Расходы на оснащение объектов спортивной инфраструктуры спортивно-технологическим оборудованием</t>
  </si>
  <si>
    <t>08 0 Р5 52280</t>
  </si>
  <si>
    <t>Подпрограмма "Обеспечение жилыми помещениями детей-сирот, детей оставшихся без попечения родителей, лиц из числа детей-сирот и детей, оставшихся без попечения родителей в Яковлевском муниципальном районе" на 2020-2025 годы</t>
  </si>
  <si>
    <t>03 4 00 00000</t>
  </si>
  <si>
    <t xml:space="preserve">Расходы бюджетов муниципальных образований Приморского края на оказание содействия в подготовке проведения общероссийского голосования, а также в информировании граждан Российской Федерации о такой подготовке </t>
  </si>
  <si>
    <r>
      <t xml:space="preserve">99 9 W9 </t>
    </r>
    <r>
      <rPr>
        <sz val="9"/>
        <color indexed="10"/>
        <rFont val="Times New Roman"/>
        <family val="1"/>
      </rPr>
      <t>94020</t>
    </r>
  </si>
  <si>
    <t>99 9 W9 94020</t>
  </si>
  <si>
    <t>Расходы на поддержку мер по обеспечению сбалансированности бюджетов на реализацию мероприятий, связанных с обеспечением санитарнэпидемиологической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</si>
  <si>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99 9 W9 58530</t>
  </si>
  <si>
    <r>
      <t xml:space="preserve">99 9 W9 </t>
    </r>
    <r>
      <rPr>
        <sz val="9"/>
        <color indexed="10"/>
        <rFont val="Times New Roman"/>
        <family val="1"/>
      </rPr>
      <t>58530</t>
    </r>
  </si>
  <si>
    <t>05 0 05 S2320</t>
  </si>
  <si>
    <t>05 0 05 92320</t>
  </si>
  <si>
    <r>
      <t xml:space="preserve">05 0 05 </t>
    </r>
    <r>
      <rPr>
        <sz val="9"/>
        <color indexed="10"/>
        <rFont val="Times New Roman"/>
        <family val="1"/>
      </rPr>
      <t>92320</t>
    </r>
  </si>
  <si>
    <t>Поощрение волонтеров (добровольцев) в сфере культуры за активную деятельность</t>
  </si>
  <si>
    <t>04 1 01 20720</t>
  </si>
  <si>
    <r>
      <t xml:space="preserve">04 1 01 </t>
    </r>
    <r>
      <rPr>
        <sz val="9"/>
        <color indexed="10"/>
        <rFont val="Times New Roman"/>
        <family val="1"/>
      </rPr>
      <t>20720</t>
    </r>
  </si>
  <si>
    <t>Расходы бюджетов муниципальных образований на государственную поддержку лучших работников муниципальных учреждений культуры, находящихся на территории сельских поселений</t>
  </si>
  <si>
    <t>04 2 01 L5192</t>
  </si>
  <si>
    <t>Расходы бюжетов муниципальных образований на государственную поддержку муниципальных учреждений культуры</t>
  </si>
  <si>
    <t>04 2 01 L5193</t>
  </si>
  <si>
    <t>Строительство малоформатного футбольного поля в с. Яковлевка, в том числе закупка, монтаж спортивно-технологического оборудования, разработка проектно-сметной документации</t>
  </si>
  <si>
    <t>08 0 01 20650</t>
  </si>
  <si>
    <t>Установка плоскостного спортивного сооружения. Крытая спортивная площадка (атлетический павильон) для гимнастических упражнений с. Варфоломеевка, в том числе закупка, монтаж спортивно-технологического оборудования, разработка проектно-сметной документации</t>
  </si>
  <si>
    <t>08 0 01 20660</t>
  </si>
  <si>
    <t>Создание малых спортивных площадок, монтируемых на открытых площадках или в закрытых помещениях, на которых можно проводить тестирование населения в соответствии со Всероссийским физкультурно-спортивным комплексом "Готов к труду и обороне" (ГТО)</t>
  </si>
  <si>
    <t>08 0 01 20670</t>
  </si>
  <si>
    <t>Плоскостное спортивное сооружение. Комбинированный спортивный комплекс (для игровых видов спрта и тренажерный сектор) с. Новосысоевка, в том числе закупка, монтаж спортивно-технологического оборудования, разработка проектно-сметной документации</t>
  </si>
  <si>
    <t>08 0 01 20680</t>
  </si>
  <si>
    <t>Капитальный ремонт лыжной базы с. Яковлевка</t>
  </si>
  <si>
    <t>08 0 01 20690</t>
  </si>
  <si>
    <t>Приобретение спортивного инвентаря в образовательных учреждениях Яковлевского муниципального района</t>
  </si>
  <si>
    <t>08 0 01 20700</t>
  </si>
  <si>
    <t>Плоскостное спортивное сооружение. Комбинированный спортивный комплекс (для игровых видов спрта и тренажерный сектор) с. Варфоломеевка, в том числе закупка, монтаж спортивно-технологического оборудования, разработка проектно-сметной документации</t>
  </si>
  <si>
    <t>08 0 01 20710</t>
  </si>
  <si>
    <t>Расходы на приобретение и поставку спортивного инвентаря, спортивного оборудования и иного имущества для развития лыжного спорта</t>
  </si>
  <si>
    <t>08 0 Р5 92180</t>
  </si>
  <si>
    <t>Приобретение и поставка спортивного инвентаря, спортивного оборудования и иного имущества для развития лыжного спорта</t>
  </si>
  <si>
    <t>08 0 Р5 S2180</t>
  </si>
  <si>
    <t>Строительство физкультурно-спортивного комплекса в с. Новосысоевка, в том числе закупка, монтаж спортивно-технологического оборудования, разработка проектно-сметной документации</t>
  </si>
  <si>
    <t>08 0 01 20640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</si>
  <si>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резервного фонда Правительства Российской Федерации</t>
  </si>
  <si>
    <r>
      <t xml:space="preserve">99 9 99 </t>
    </r>
    <r>
      <rPr>
        <sz val="9"/>
        <color indexed="10"/>
        <rFont val="Times New Roman"/>
        <family val="1"/>
      </rPr>
      <t>5930F</t>
    </r>
  </si>
  <si>
    <t>99 9 99 5930F</t>
  </si>
  <si>
    <t>03 4 01 М0820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</si>
  <si>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</si>
  <si>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</si>
  <si>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</si>
  <si>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</si>
  <si>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Приобретение спецтехники для обеспечения качественным водоснабжением жителей Яковлевского муниципального района</t>
  </si>
  <si>
    <t>05 0 08 20730</t>
  </si>
  <si>
    <t>Расходы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</si>
  <si>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02 2 01 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</si>
  <si>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</si>
  <si>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r>
      <t xml:space="preserve">02 2 01 </t>
    </r>
    <r>
      <rPr>
        <sz val="9"/>
        <color indexed="10"/>
        <rFont val="Times New Roman"/>
        <family val="1"/>
      </rPr>
      <t>53030</t>
    </r>
  </si>
  <si>
    <t>02 2 01 53030</t>
  </si>
  <si>
    <r>
      <t xml:space="preserve">02 2 01 </t>
    </r>
    <r>
      <rPr>
        <sz val="9"/>
        <color indexed="10"/>
        <rFont val="Times New Roman"/>
        <family val="1"/>
      </rPr>
      <t>R3041</t>
    </r>
  </si>
  <si>
    <t>исполнено за 2020 год</t>
  </si>
  <si>
    <t>Расходы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муниципальных образований Приморского края, осуществлявших конвертацию и передачу записей актов гражданского состояния в Единый государственный реестр записей актов гражданского состояния</t>
  </si>
  <si>
    <r>
      <t xml:space="preserve">99 9 99 </t>
    </r>
    <r>
      <rPr>
        <sz val="9"/>
        <color indexed="10"/>
        <rFont val="Times New Roman"/>
        <family val="1"/>
      </rPr>
      <t>58790</t>
    </r>
  </si>
  <si>
    <t>99 9 99 58790</t>
  </si>
  <si>
    <t>Резервный фонд Правительства Приморского края по ликвидации чрезвычайных ситуаций природного и техногенного характера</t>
  </si>
  <si>
    <t>03 4 01 M0820</t>
  </si>
  <si>
    <r>
      <t xml:space="preserve">05 0 08 </t>
    </r>
    <r>
      <rPr>
        <sz val="9"/>
        <color indexed="10"/>
        <rFont val="Times New Roman"/>
        <family val="1"/>
      </rPr>
      <t>20730</t>
    </r>
  </si>
  <si>
    <r>
      <t xml:space="preserve">07 0 01 </t>
    </r>
    <r>
      <rPr>
        <sz val="9"/>
        <color indexed="10"/>
        <rFont val="Times New Roman"/>
        <family val="1"/>
      </rPr>
      <t>20570</t>
    </r>
  </si>
  <si>
    <r>
      <t xml:space="preserve">07 0 02 </t>
    </r>
    <r>
      <rPr>
        <sz val="9"/>
        <color indexed="10"/>
        <rFont val="Times New Roman"/>
        <family val="1"/>
      </rPr>
      <t>20460</t>
    </r>
  </si>
  <si>
    <r>
      <t xml:space="preserve">07 0 04 </t>
    </r>
    <r>
      <rPr>
        <sz val="9"/>
        <color indexed="10"/>
        <rFont val="Times New Roman"/>
        <family val="1"/>
      </rPr>
      <t>20480</t>
    </r>
  </si>
  <si>
    <r>
      <t xml:space="preserve">07 0 04 </t>
    </r>
    <r>
      <rPr>
        <sz val="9"/>
        <color indexed="10"/>
        <rFont val="Times New Roman"/>
        <family val="1"/>
      </rPr>
      <t>20490</t>
    </r>
  </si>
  <si>
    <r>
      <t xml:space="preserve">07 0 06 </t>
    </r>
    <r>
      <rPr>
        <sz val="9"/>
        <color indexed="10"/>
        <rFont val="Times New Roman"/>
        <family val="1"/>
      </rPr>
      <t>20500</t>
    </r>
  </si>
  <si>
    <t>Приложение 5 к решению  Думы</t>
  </si>
  <si>
    <t>ПОКАЗАТЕЛИ РАСХОДОВ БЮДЖЕТА ЯКОВЛЕВСКОГО МУНИЦИПАЛЬНОГО РАЙОНА ЗА 2020 ГОД ПО РАЗДЕЛАМ, ПОДРАЗДЕЛАМ, ЦЕЛЕВЫМ СТАТЬЯМ И ВИДАМ РАСХОДОВ КЛАССИФИКАЦИИ РАСХОДОВ БЮДЖЕТОВ</t>
  </si>
  <si>
    <t>от 25 мая 2021  № 421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</si>
</sst>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0.000"/>
    <numFmt numFmtId="186" formatCode="0.0000"/>
    <numFmt numFmtId="187" formatCode="0.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00000_);_(* \(#,##0.00000000\);_(* &quot;-&quot;??_);_(@_)"/>
    <numFmt numFmtId="193" formatCode="_-* #,##0.00000_р_._-;\-* #,##0.00000_р_._-;_-* &quot;-&quot;?????_р_._-;_-@_-"/>
    <numFmt numFmtId="194" formatCode="_-* #,##0.000_р_._-;\-* #,##0.000_р_._-;_-* &quot;-&quot;???_р_._-;_-@_-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179" fontId="7" fillId="33" borderId="10" xfId="60" applyFont="1" applyFill="1" applyBorder="1" applyAlignment="1">
      <alignment/>
    </xf>
    <xf numFmtId="179" fontId="7" fillId="0" borderId="10" xfId="60" applyFont="1" applyBorder="1" applyAlignment="1">
      <alignment/>
    </xf>
    <xf numFmtId="179" fontId="7" fillId="33" borderId="0" xfId="60" applyFont="1" applyFill="1" applyAlignment="1">
      <alignment/>
    </xf>
    <xf numFmtId="179" fontId="4" fillId="33" borderId="10" xfId="60" applyFont="1" applyFill="1" applyBorder="1" applyAlignment="1">
      <alignment/>
    </xf>
    <xf numFmtId="179" fontId="7" fillId="33" borderId="11" xfId="60" applyFont="1" applyFill="1" applyBorder="1" applyAlignment="1">
      <alignment/>
    </xf>
    <xf numFmtId="179" fontId="11" fillId="33" borderId="0" xfId="60" applyFont="1" applyFill="1" applyAlignment="1">
      <alignment/>
    </xf>
    <xf numFmtId="179" fontId="5" fillId="33" borderId="10" xfId="60" applyFont="1" applyFill="1" applyBorder="1" applyAlignment="1">
      <alignment/>
    </xf>
    <xf numFmtId="179" fontId="6" fillId="33" borderId="0" xfId="60" applyFont="1" applyFill="1" applyAlignment="1">
      <alignment/>
    </xf>
    <xf numFmtId="179" fontId="6" fillId="33" borderId="10" xfId="60" applyFont="1" applyFill="1" applyBorder="1" applyAlignment="1">
      <alignment/>
    </xf>
    <xf numFmtId="179" fontId="12" fillId="33" borderId="10" xfId="60" applyFont="1" applyFill="1" applyBorder="1" applyAlignment="1">
      <alignment/>
    </xf>
    <xf numFmtId="179" fontId="4" fillId="33" borderId="0" xfId="60" applyFont="1" applyFill="1" applyAlignment="1">
      <alignment/>
    </xf>
    <xf numFmtId="179" fontId="7" fillId="33" borderId="12" xfId="60" applyFont="1" applyFill="1" applyBorder="1" applyAlignment="1">
      <alignment horizontal="center"/>
    </xf>
    <xf numFmtId="179" fontId="11" fillId="33" borderId="10" xfId="60" applyFont="1" applyFill="1" applyBorder="1" applyAlignment="1">
      <alignment/>
    </xf>
    <xf numFmtId="4" fontId="7" fillId="33" borderId="10" xfId="60" applyNumberFormat="1" applyFont="1" applyFill="1" applyBorder="1" applyAlignment="1">
      <alignment/>
    </xf>
    <xf numFmtId="179" fontId="7" fillId="33" borderId="12" xfId="60" applyNumberFormat="1" applyFont="1" applyFill="1" applyBorder="1" applyAlignment="1">
      <alignment horizontal="center"/>
    </xf>
    <xf numFmtId="179" fontId="7" fillId="33" borderId="13" xfId="60" applyNumberFormat="1" applyFont="1" applyFill="1" applyBorder="1" applyAlignment="1">
      <alignment horizontal="center"/>
    </xf>
    <xf numFmtId="179" fontId="7" fillId="33" borderId="14" xfId="6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179" fontId="7" fillId="33" borderId="12" xfId="60" applyFont="1" applyFill="1" applyBorder="1" applyAlignment="1">
      <alignment horizontal="center"/>
    </xf>
    <xf numFmtId="179" fontId="7" fillId="33" borderId="13" xfId="60" applyFont="1" applyFill="1" applyBorder="1" applyAlignment="1">
      <alignment horizontal="center"/>
    </xf>
    <xf numFmtId="179" fontId="7" fillId="33" borderId="14" xfId="6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 vertical="center" wrapText="1"/>
    </xf>
    <xf numFmtId="180" fontId="7" fillId="33" borderId="12" xfId="60" applyNumberFormat="1" applyFont="1" applyFill="1" applyBorder="1" applyAlignment="1">
      <alignment horizontal="center"/>
    </xf>
    <xf numFmtId="180" fontId="7" fillId="33" borderId="13" xfId="60" applyNumberFormat="1" applyFont="1" applyFill="1" applyBorder="1" applyAlignment="1">
      <alignment horizontal="center"/>
    </xf>
    <xf numFmtId="180" fontId="7" fillId="33" borderId="14" xfId="60" applyNumberFormat="1" applyFont="1" applyFill="1" applyBorder="1" applyAlignment="1">
      <alignment horizontal="center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179" fontId="11" fillId="33" borderId="12" xfId="60" applyFont="1" applyFill="1" applyBorder="1" applyAlignment="1">
      <alignment horizontal="center"/>
    </xf>
    <xf numFmtId="179" fontId="11" fillId="33" borderId="13" xfId="60" applyFont="1" applyFill="1" applyBorder="1" applyAlignment="1">
      <alignment horizontal="center"/>
    </xf>
    <xf numFmtId="179" fontId="11" fillId="33" borderId="14" xfId="6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179" fontId="6" fillId="33" borderId="12" xfId="60" applyFont="1" applyFill="1" applyBorder="1" applyAlignment="1">
      <alignment horizontal="center"/>
    </xf>
    <xf numFmtId="179" fontId="6" fillId="33" borderId="13" xfId="60" applyFont="1" applyFill="1" applyBorder="1" applyAlignment="1">
      <alignment horizontal="center"/>
    </xf>
    <xf numFmtId="179" fontId="6" fillId="33" borderId="14" xfId="6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12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left" vertical="center" wrapText="1"/>
    </xf>
    <xf numFmtId="179" fontId="7" fillId="33" borderId="12" xfId="60" applyFont="1" applyFill="1" applyBorder="1" applyAlignment="1">
      <alignment/>
    </xf>
    <xf numFmtId="179" fontId="7" fillId="33" borderId="13" xfId="60" applyFont="1" applyFill="1" applyBorder="1" applyAlignment="1">
      <alignment/>
    </xf>
    <xf numFmtId="179" fontId="7" fillId="33" borderId="14" xfId="60" applyFont="1" applyFill="1" applyBorder="1" applyAlignment="1">
      <alignment/>
    </xf>
    <xf numFmtId="179" fontId="4" fillId="33" borderId="12" xfId="60" applyFont="1" applyFill="1" applyBorder="1" applyAlignment="1">
      <alignment horizontal="center"/>
    </xf>
    <xf numFmtId="179" fontId="4" fillId="33" borderId="13" xfId="60" applyFont="1" applyFill="1" applyBorder="1" applyAlignment="1">
      <alignment horizontal="center"/>
    </xf>
    <xf numFmtId="179" fontId="4" fillId="33" borderId="14" xfId="6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79" fontId="12" fillId="33" borderId="12" xfId="60" applyFont="1" applyFill="1" applyBorder="1" applyAlignment="1">
      <alignment horizontal="center"/>
    </xf>
    <xf numFmtId="179" fontId="12" fillId="33" borderId="13" xfId="60" applyFont="1" applyFill="1" applyBorder="1" applyAlignment="1">
      <alignment horizontal="center"/>
    </xf>
    <xf numFmtId="179" fontId="12" fillId="33" borderId="14" xfId="60" applyFont="1" applyFill="1" applyBorder="1" applyAlignment="1">
      <alignment horizontal="center"/>
    </xf>
    <xf numFmtId="179" fontId="5" fillId="33" borderId="12" xfId="60" applyFont="1" applyFill="1" applyBorder="1" applyAlignment="1">
      <alignment horizontal="center"/>
    </xf>
    <xf numFmtId="179" fontId="5" fillId="33" borderId="13" xfId="60" applyFont="1" applyFill="1" applyBorder="1" applyAlignment="1">
      <alignment horizontal="center"/>
    </xf>
    <xf numFmtId="179" fontId="5" fillId="33" borderId="14" xfId="60" applyFont="1" applyFill="1" applyBorder="1" applyAlignment="1">
      <alignment horizontal="center"/>
    </xf>
    <xf numFmtId="179" fontId="4" fillId="33" borderId="12" xfId="60" applyFont="1" applyFill="1" applyBorder="1" applyAlignment="1">
      <alignment/>
    </xf>
    <xf numFmtId="179" fontId="4" fillId="33" borderId="13" xfId="60" applyFont="1" applyFill="1" applyBorder="1" applyAlignment="1">
      <alignment/>
    </xf>
    <xf numFmtId="179" fontId="4" fillId="33" borderId="14" xfId="60" applyFont="1" applyFill="1" applyBorder="1" applyAlignment="1">
      <alignment/>
    </xf>
    <xf numFmtId="0" fontId="8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2"/>
  <sheetViews>
    <sheetView tabSelected="1" view="pageBreakPreview" zoomScale="150" zoomScaleNormal="150" zoomScaleSheetLayoutView="150" workbookViewId="0" topLeftCell="C3">
      <selection activeCell="A6" sqref="A6:K6"/>
    </sheetView>
  </sheetViews>
  <sheetFormatPr defaultColWidth="9.140625" defaultRowHeight="12.75"/>
  <cols>
    <col min="3" max="3" width="33.00390625" style="0" customWidth="1"/>
    <col min="4" max="4" width="5.57421875" style="0" customWidth="1"/>
    <col min="5" max="5" width="11.28125" style="0" customWidth="1"/>
    <col min="6" max="6" width="5.140625" style="0" customWidth="1"/>
    <col min="7" max="7" width="5.28125" style="0" customWidth="1"/>
    <col min="8" max="8" width="9.140625" style="0" hidden="1" customWidth="1"/>
    <col min="9" max="9" width="11.00390625" style="0" customWidth="1"/>
    <col min="10" max="10" width="15.8515625" style="0" customWidth="1"/>
    <col min="11" max="11" width="8.140625" style="0" customWidth="1"/>
  </cols>
  <sheetData>
    <row r="1" spans="5:9" ht="12.75" hidden="1">
      <c r="E1" s="78"/>
      <c r="F1" s="78"/>
      <c r="G1" s="78"/>
      <c r="H1" s="78"/>
      <c r="I1" s="78"/>
    </row>
    <row r="2" spans="5:9" ht="12.75" hidden="1">
      <c r="E2" s="78"/>
      <c r="F2" s="78"/>
      <c r="G2" s="78"/>
      <c r="H2" s="78"/>
      <c r="I2" s="78"/>
    </row>
    <row r="3" spans="1:11" ht="12.75">
      <c r="A3" s="6"/>
      <c r="B3" s="6"/>
      <c r="C3" s="6"/>
      <c r="D3" s="6"/>
      <c r="E3" s="91"/>
      <c r="F3" s="91"/>
      <c r="G3" s="91"/>
      <c r="H3" s="91"/>
      <c r="I3" s="91"/>
      <c r="J3" s="54" t="s">
        <v>613</v>
      </c>
      <c r="K3" s="54"/>
    </row>
    <row r="4" spans="1:11" ht="12.75" customHeight="1">
      <c r="A4" s="6"/>
      <c r="B4" s="6"/>
      <c r="C4" s="6"/>
      <c r="D4" s="6"/>
      <c r="E4" s="91"/>
      <c r="F4" s="91"/>
      <c r="G4" s="91"/>
      <c r="H4" s="91"/>
      <c r="I4" s="91"/>
      <c r="J4" s="54" t="s">
        <v>615</v>
      </c>
      <c r="K4" s="54"/>
    </row>
    <row r="5" spans="1:11" ht="12" customHeight="1">
      <c r="A5" s="6"/>
      <c r="B5" s="6"/>
      <c r="C5" s="6"/>
      <c r="D5" s="6"/>
      <c r="E5" s="91"/>
      <c r="F5" s="91"/>
      <c r="G5" s="91"/>
      <c r="H5" s="91"/>
      <c r="I5" s="91"/>
      <c r="J5" s="6"/>
      <c r="K5" s="6"/>
    </row>
    <row r="6" spans="1:11" ht="47.25" customHeight="1">
      <c r="A6" s="92" t="s">
        <v>614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9.75" customHeight="1">
      <c r="A8" s="5"/>
      <c r="B8" s="5"/>
      <c r="C8" s="5"/>
      <c r="D8" s="5"/>
      <c r="E8" s="5"/>
      <c r="F8" s="5"/>
      <c r="G8" s="5"/>
      <c r="H8" s="5"/>
      <c r="I8" s="5"/>
      <c r="J8" s="55" t="s">
        <v>363</v>
      </c>
      <c r="K8" s="55"/>
    </row>
    <row r="9" spans="1:11" ht="43.5" customHeight="1">
      <c r="A9" s="59" t="s">
        <v>0</v>
      </c>
      <c r="B9" s="60"/>
      <c r="C9" s="61"/>
      <c r="D9" s="1" t="s">
        <v>1</v>
      </c>
      <c r="E9" s="1" t="s">
        <v>2</v>
      </c>
      <c r="F9" s="1" t="s">
        <v>3</v>
      </c>
      <c r="G9" s="56" t="s">
        <v>296</v>
      </c>
      <c r="H9" s="57"/>
      <c r="I9" s="58"/>
      <c r="J9" s="7" t="s">
        <v>601</v>
      </c>
      <c r="K9" s="7" t="s">
        <v>297</v>
      </c>
    </row>
    <row r="10" spans="1:11" ht="9.75" customHeight="1">
      <c r="A10" s="59">
        <v>1</v>
      </c>
      <c r="B10" s="60"/>
      <c r="C10" s="61"/>
      <c r="D10" s="7">
        <v>2</v>
      </c>
      <c r="E10" s="7">
        <v>3</v>
      </c>
      <c r="F10" s="7">
        <v>4</v>
      </c>
      <c r="G10" s="56">
        <v>5</v>
      </c>
      <c r="H10" s="57"/>
      <c r="I10" s="58"/>
      <c r="J10" s="7">
        <v>6</v>
      </c>
      <c r="K10" s="7">
        <v>7</v>
      </c>
    </row>
    <row r="11" spans="1:11" ht="20.25" customHeight="1">
      <c r="A11" s="37" t="s">
        <v>4</v>
      </c>
      <c r="B11" s="41"/>
      <c r="C11" s="42"/>
      <c r="D11" s="4" t="s">
        <v>25</v>
      </c>
      <c r="E11" s="4" t="s">
        <v>200</v>
      </c>
      <c r="F11" s="4" t="s">
        <v>24</v>
      </c>
      <c r="G11" s="69">
        <f>SUM(G12)</f>
        <v>62601879.980000004</v>
      </c>
      <c r="H11" s="70"/>
      <c r="I11" s="71"/>
      <c r="J11" s="11">
        <f>SUM(J12)</f>
        <v>62598656.980000004</v>
      </c>
      <c r="K11" s="9">
        <f>SUM(J11/G11*100)</f>
        <v>99.99485159231475</v>
      </c>
    </row>
    <row r="12" spans="1:11" ht="12.75">
      <c r="A12" s="65" t="s">
        <v>4</v>
      </c>
      <c r="B12" s="49"/>
      <c r="C12" s="50"/>
      <c r="D12" s="2" t="s">
        <v>25</v>
      </c>
      <c r="E12" s="2" t="s">
        <v>200</v>
      </c>
      <c r="F12" s="2" t="s">
        <v>24</v>
      </c>
      <c r="G12" s="66">
        <f>SUM(G13,G20,G36,G63,G66,G117,G123,G129)</f>
        <v>62601879.980000004</v>
      </c>
      <c r="H12" s="67"/>
      <c r="I12" s="68"/>
      <c r="J12" s="8">
        <f>SUM(J13,J20,J36,J63,J66,J117,J123,J129)</f>
        <v>62598656.980000004</v>
      </c>
      <c r="K12" s="8">
        <f aca="true" t="shared" si="0" ref="K12:K81">SUM(J12/G12*100)</f>
        <v>99.99485159231475</v>
      </c>
    </row>
    <row r="13" spans="1:11" ht="25.5" customHeight="1">
      <c r="A13" s="65" t="s">
        <v>46</v>
      </c>
      <c r="B13" s="49"/>
      <c r="C13" s="50"/>
      <c r="D13" s="2" t="s">
        <v>26</v>
      </c>
      <c r="E13" s="2" t="s">
        <v>200</v>
      </c>
      <c r="F13" s="2" t="s">
        <v>24</v>
      </c>
      <c r="G13" s="27">
        <f>SUM(G14)</f>
        <v>1924810.05</v>
      </c>
      <c r="H13" s="28"/>
      <c r="I13" s="29"/>
      <c r="J13" s="8">
        <f aca="true" t="shared" si="1" ref="J13:J18">SUM(J14)</f>
        <v>1924810.05</v>
      </c>
      <c r="K13" s="8">
        <f t="shared" si="0"/>
        <v>100</v>
      </c>
    </row>
    <row r="14" spans="1:11" ht="12.75" customHeight="1">
      <c r="A14" s="30" t="s">
        <v>112</v>
      </c>
      <c r="B14" s="25"/>
      <c r="C14" s="26"/>
      <c r="D14" s="2" t="s">
        <v>26</v>
      </c>
      <c r="E14" s="2" t="s">
        <v>199</v>
      </c>
      <c r="F14" s="2" t="s">
        <v>24</v>
      </c>
      <c r="G14" s="27">
        <f>SUM(G15)</f>
        <v>1924810.05</v>
      </c>
      <c r="H14" s="28"/>
      <c r="I14" s="29"/>
      <c r="J14" s="8">
        <f t="shared" si="1"/>
        <v>1924810.05</v>
      </c>
      <c r="K14" s="8">
        <f t="shared" si="0"/>
        <v>100</v>
      </c>
    </row>
    <row r="15" spans="1:11" ht="14.25" customHeight="1">
      <c r="A15" s="30" t="s">
        <v>111</v>
      </c>
      <c r="B15" s="25"/>
      <c r="C15" s="26"/>
      <c r="D15" s="2" t="s">
        <v>26</v>
      </c>
      <c r="E15" s="2" t="s">
        <v>201</v>
      </c>
      <c r="F15" s="2" t="s">
        <v>24</v>
      </c>
      <c r="G15" s="27">
        <f>SUM(G16)</f>
        <v>1924810.05</v>
      </c>
      <c r="H15" s="28"/>
      <c r="I15" s="29"/>
      <c r="J15" s="8">
        <f t="shared" si="1"/>
        <v>1924810.05</v>
      </c>
      <c r="K15" s="8">
        <f t="shared" si="0"/>
        <v>100</v>
      </c>
    </row>
    <row r="16" spans="1:11" ht="12" customHeight="1">
      <c r="A16" s="30" t="s">
        <v>202</v>
      </c>
      <c r="B16" s="25"/>
      <c r="C16" s="26"/>
      <c r="D16" s="2" t="s">
        <v>26</v>
      </c>
      <c r="E16" s="2" t="s">
        <v>203</v>
      </c>
      <c r="F16" s="2" t="s">
        <v>24</v>
      </c>
      <c r="G16" s="27">
        <f>SUM(G17)</f>
        <v>1924810.05</v>
      </c>
      <c r="H16" s="28"/>
      <c r="I16" s="29"/>
      <c r="J16" s="8">
        <f>SUM(J17)</f>
        <v>1924810.05</v>
      </c>
      <c r="K16" s="8">
        <f t="shared" si="0"/>
        <v>100</v>
      </c>
    </row>
    <row r="17" spans="1:11" ht="12.75" customHeight="1">
      <c r="A17" s="30" t="s">
        <v>143</v>
      </c>
      <c r="B17" s="25"/>
      <c r="C17" s="26"/>
      <c r="D17" s="2" t="s">
        <v>26</v>
      </c>
      <c r="E17" s="2" t="s">
        <v>204</v>
      </c>
      <c r="F17" s="2" t="s">
        <v>24</v>
      </c>
      <c r="G17" s="27">
        <f>SUM(G19)</f>
        <v>1924810.05</v>
      </c>
      <c r="H17" s="28"/>
      <c r="I17" s="29"/>
      <c r="J17" s="10">
        <f t="shared" si="1"/>
        <v>1924810.05</v>
      </c>
      <c r="K17" s="8">
        <f t="shared" si="0"/>
        <v>100</v>
      </c>
    </row>
    <row r="18" spans="1:11" ht="30.75" customHeight="1">
      <c r="A18" s="30" t="s">
        <v>123</v>
      </c>
      <c r="B18" s="25"/>
      <c r="C18" s="26"/>
      <c r="D18" s="2" t="s">
        <v>26</v>
      </c>
      <c r="E18" s="2" t="s">
        <v>204</v>
      </c>
      <c r="F18" s="2" t="s">
        <v>120</v>
      </c>
      <c r="G18" s="27">
        <f>SUM(G19)</f>
        <v>1924810.05</v>
      </c>
      <c r="H18" s="28"/>
      <c r="I18" s="29"/>
      <c r="J18" s="8">
        <f t="shared" si="1"/>
        <v>1924810.05</v>
      </c>
      <c r="K18" s="8">
        <f t="shared" si="0"/>
        <v>100</v>
      </c>
    </row>
    <row r="19" spans="1:11" ht="12.75">
      <c r="A19" s="30" t="s">
        <v>114</v>
      </c>
      <c r="B19" s="25"/>
      <c r="C19" s="26"/>
      <c r="D19" s="2" t="s">
        <v>26</v>
      </c>
      <c r="E19" s="2" t="s">
        <v>204</v>
      </c>
      <c r="F19" s="2" t="s">
        <v>113</v>
      </c>
      <c r="G19" s="27">
        <v>1924810.05</v>
      </c>
      <c r="H19" s="28"/>
      <c r="I19" s="29"/>
      <c r="J19" s="8">
        <v>1924810.05</v>
      </c>
      <c r="K19" s="8">
        <f t="shared" si="0"/>
        <v>100</v>
      </c>
    </row>
    <row r="20" spans="1:11" ht="27" customHeight="1">
      <c r="A20" s="46" t="s">
        <v>47</v>
      </c>
      <c r="B20" s="47"/>
      <c r="C20" s="48"/>
      <c r="D20" s="2" t="s">
        <v>28</v>
      </c>
      <c r="E20" s="2" t="s">
        <v>200</v>
      </c>
      <c r="F20" s="2" t="s">
        <v>24</v>
      </c>
      <c r="G20" s="27">
        <f>SUM(G21)</f>
        <v>2869973.82</v>
      </c>
      <c r="H20" s="28"/>
      <c r="I20" s="29"/>
      <c r="J20" s="8">
        <f>SUM(J21)</f>
        <v>2869973.82</v>
      </c>
      <c r="K20" s="8">
        <f t="shared" si="0"/>
        <v>100</v>
      </c>
    </row>
    <row r="21" spans="1:11" ht="13.5" customHeight="1">
      <c r="A21" s="30" t="s">
        <v>112</v>
      </c>
      <c r="B21" s="25"/>
      <c r="C21" s="26"/>
      <c r="D21" s="2" t="s">
        <v>28</v>
      </c>
      <c r="E21" s="2" t="s">
        <v>199</v>
      </c>
      <c r="F21" s="2" t="s">
        <v>24</v>
      </c>
      <c r="G21" s="27">
        <f>SUM(G22)</f>
        <v>2869973.82</v>
      </c>
      <c r="H21" s="28"/>
      <c r="I21" s="29"/>
      <c r="J21" s="8">
        <f>SUM(J22)</f>
        <v>2869973.82</v>
      </c>
      <c r="K21" s="8">
        <f t="shared" si="0"/>
        <v>100</v>
      </c>
    </row>
    <row r="22" spans="1:11" ht="15.75" customHeight="1">
      <c r="A22" s="30" t="s">
        <v>111</v>
      </c>
      <c r="B22" s="25"/>
      <c r="C22" s="26"/>
      <c r="D22" s="2" t="s">
        <v>28</v>
      </c>
      <c r="E22" s="2" t="s">
        <v>201</v>
      </c>
      <c r="F22" s="2" t="s">
        <v>24</v>
      </c>
      <c r="G22" s="27">
        <f>SUM(G23:I23)</f>
        <v>2869973.82</v>
      </c>
      <c r="H22" s="28"/>
      <c r="I22" s="29"/>
      <c r="J22" s="8">
        <f>SUM(J23)</f>
        <v>2869973.82</v>
      </c>
      <c r="K22" s="8">
        <f t="shared" si="0"/>
        <v>100</v>
      </c>
    </row>
    <row r="23" spans="1:11" ht="15.75" customHeight="1">
      <c r="A23" s="30" t="s">
        <v>202</v>
      </c>
      <c r="B23" s="25"/>
      <c r="C23" s="26"/>
      <c r="D23" s="2" t="s">
        <v>28</v>
      </c>
      <c r="E23" s="2" t="s">
        <v>203</v>
      </c>
      <c r="F23" s="2" t="s">
        <v>24</v>
      </c>
      <c r="G23" s="27">
        <f>SUM(G24,G31,G34,)</f>
        <v>2869973.82</v>
      </c>
      <c r="H23" s="28"/>
      <c r="I23" s="29"/>
      <c r="J23" s="8">
        <f>SUM(J24,J31,J34,)</f>
        <v>2869973.82</v>
      </c>
      <c r="K23" s="8">
        <f t="shared" si="0"/>
        <v>100</v>
      </c>
    </row>
    <row r="24" spans="1:11" ht="19.5" customHeight="1">
      <c r="A24" s="30" t="s">
        <v>208</v>
      </c>
      <c r="B24" s="25"/>
      <c r="C24" s="26"/>
      <c r="D24" s="2" t="s">
        <v>28</v>
      </c>
      <c r="E24" s="2" t="s">
        <v>205</v>
      </c>
      <c r="F24" s="2" t="s">
        <v>24</v>
      </c>
      <c r="G24" s="27">
        <f>SUM(G25,G27,G29)</f>
        <v>1195689.44</v>
      </c>
      <c r="H24" s="28"/>
      <c r="I24" s="29"/>
      <c r="J24" s="8">
        <f>SUM(J25,J29)</f>
        <v>1195689.44</v>
      </c>
      <c r="K24" s="8">
        <f t="shared" si="0"/>
        <v>100</v>
      </c>
    </row>
    <row r="25" spans="1:11" ht="31.5" customHeight="1">
      <c r="A25" s="30" t="s">
        <v>123</v>
      </c>
      <c r="B25" s="25"/>
      <c r="C25" s="26"/>
      <c r="D25" s="2" t="s">
        <v>28</v>
      </c>
      <c r="E25" s="2" t="s">
        <v>205</v>
      </c>
      <c r="F25" s="2" t="s">
        <v>120</v>
      </c>
      <c r="G25" s="27">
        <f>SUM(G26)</f>
        <v>1188106.94</v>
      </c>
      <c r="H25" s="28"/>
      <c r="I25" s="29"/>
      <c r="J25" s="8">
        <f>SUM(J26)</f>
        <v>1188106.94</v>
      </c>
      <c r="K25" s="8">
        <f t="shared" si="0"/>
        <v>100</v>
      </c>
    </row>
    <row r="26" spans="1:11" ht="12.75">
      <c r="A26" s="62" t="s">
        <v>116</v>
      </c>
      <c r="B26" s="63"/>
      <c r="C26" s="64"/>
      <c r="D26" s="2" t="s">
        <v>28</v>
      </c>
      <c r="E26" s="2" t="s">
        <v>205</v>
      </c>
      <c r="F26" s="2" t="s">
        <v>113</v>
      </c>
      <c r="G26" s="27">
        <v>1188106.94</v>
      </c>
      <c r="H26" s="28"/>
      <c r="I26" s="29"/>
      <c r="J26" s="8">
        <v>1188106.94</v>
      </c>
      <c r="K26" s="8">
        <f t="shared" si="0"/>
        <v>100</v>
      </c>
    </row>
    <row r="27" spans="1:11" ht="12.75" customHeight="1" hidden="1">
      <c r="A27" s="62" t="s">
        <v>117</v>
      </c>
      <c r="B27" s="63"/>
      <c r="C27" s="64"/>
      <c r="D27" s="2" t="s">
        <v>28</v>
      </c>
      <c r="E27" s="2" t="s">
        <v>205</v>
      </c>
      <c r="F27" s="2" t="s">
        <v>115</v>
      </c>
      <c r="G27" s="27">
        <f>SUM(G28)</f>
        <v>0</v>
      </c>
      <c r="H27" s="28"/>
      <c r="I27" s="29"/>
      <c r="J27" s="10"/>
      <c r="K27" s="8" t="e">
        <f t="shared" si="0"/>
        <v>#DIV/0!</v>
      </c>
    </row>
    <row r="28" spans="1:11" ht="19.5" customHeight="1" hidden="1">
      <c r="A28" s="30" t="s">
        <v>125</v>
      </c>
      <c r="B28" s="25"/>
      <c r="C28" s="26"/>
      <c r="D28" s="2" t="s">
        <v>28</v>
      </c>
      <c r="E28" s="2" t="s">
        <v>205</v>
      </c>
      <c r="F28" s="2" t="s">
        <v>121</v>
      </c>
      <c r="G28" s="27">
        <v>0</v>
      </c>
      <c r="H28" s="28"/>
      <c r="I28" s="29"/>
      <c r="J28" s="10"/>
      <c r="K28" s="8" t="e">
        <f t="shared" si="0"/>
        <v>#DIV/0!</v>
      </c>
    </row>
    <row r="29" spans="1:11" ht="12.75">
      <c r="A29" s="30" t="s">
        <v>127</v>
      </c>
      <c r="B29" s="25"/>
      <c r="C29" s="26"/>
      <c r="D29" s="2" t="s">
        <v>28</v>
      </c>
      <c r="E29" s="2" t="s">
        <v>205</v>
      </c>
      <c r="F29" s="2" t="s">
        <v>126</v>
      </c>
      <c r="G29" s="27">
        <f>SUM(G30)</f>
        <v>7582.5</v>
      </c>
      <c r="H29" s="28"/>
      <c r="I29" s="29"/>
      <c r="J29" s="8">
        <f>SUM(J30)</f>
        <v>7582.5</v>
      </c>
      <c r="K29" s="8">
        <f t="shared" si="0"/>
        <v>100</v>
      </c>
    </row>
    <row r="30" spans="1:11" ht="12.75">
      <c r="A30" s="30" t="s">
        <v>128</v>
      </c>
      <c r="B30" s="25"/>
      <c r="C30" s="26"/>
      <c r="D30" s="2" t="s">
        <v>28</v>
      </c>
      <c r="E30" s="2" t="s">
        <v>205</v>
      </c>
      <c r="F30" s="2" t="s">
        <v>122</v>
      </c>
      <c r="G30" s="27">
        <v>7582.5</v>
      </c>
      <c r="H30" s="28"/>
      <c r="I30" s="29"/>
      <c r="J30" s="10">
        <v>7582.5</v>
      </c>
      <c r="K30" s="8">
        <f t="shared" si="0"/>
        <v>100</v>
      </c>
    </row>
    <row r="31" spans="1:11" ht="14.25" customHeight="1">
      <c r="A31" s="30" t="s">
        <v>16</v>
      </c>
      <c r="B31" s="25"/>
      <c r="C31" s="26"/>
      <c r="D31" s="2" t="s">
        <v>28</v>
      </c>
      <c r="E31" s="2" t="s">
        <v>206</v>
      </c>
      <c r="F31" s="2" t="s">
        <v>24</v>
      </c>
      <c r="G31" s="27">
        <f>SUM(G33)</f>
        <v>1575284.38</v>
      </c>
      <c r="H31" s="28"/>
      <c r="I31" s="29"/>
      <c r="J31" s="8">
        <f>SUM(J32)</f>
        <v>1575284.38</v>
      </c>
      <c r="K31" s="8">
        <f t="shared" si="0"/>
        <v>100</v>
      </c>
    </row>
    <row r="32" spans="1:11" ht="35.25" customHeight="1">
      <c r="A32" s="30" t="s">
        <v>123</v>
      </c>
      <c r="B32" s="25"/>
      <c r="C32" s="26"/>
      <c r="D32" s="2" t="s">
        <v>28</v>
      </c>
      <c r="E32" s="2" t="s">
        <v>206</v>
      </c>
      <c r="F32" s="2" t="s">
        <v>120</v>
      </c>
      <c r="G32" s="27">
        <f>SUM(G33)</f>
        <v>1575284.38</v>
      </c>
      <c r="H32" s="28"/>
      <c r="I32" s="29"/>
      <c r="J32" s="8">
        <f>SUM(J33)</f>
        <v>1575284.38</v>
      </c>
      <c r="K32" s="8">
        <f t="shared" si="0"/>
        <v>100</v>
      </c>
    </row>
    <row r="33" spans="1:11" ht="14.25" customHeight="1">
      <c r="A33" s="62" t="s">
        <v>116</v>
      </c>
      <c r="B33" s="63"/>
      <c r="C33" s="64"/>
      <c r="D33" s="2" t="s">
        <v>28</v>
      </c>
      <c r="E33" s="2" t="s">
        <v>206</v>
      </c>
      <c r="F33" s="2" t="s">
        <v>113</v>
      </c>
      <c r="G33" s="27">
        <v>1575284.38</v>
      </c>
      <c r="H33" s="28"/>
      <c r="I33" s="29"/>
      <c r="J33" s="8">
        <v>1575284.38</v>
      </c>
      <c r="K33" s="8">
        <f t="shared" si="0"/>
        <v>100</v>
      </c>
    </row>
    <row r="34" spans="1:11" ht="12.75">
      <c r="A34" s="30" t="s">
        <v>17</v>
      </c>
      <c r="B34" s="25"/>
      <c r="C34" s="26"/>
      <c r="D34" s="2" t="s">
        <v>28</v>
      </c>
      <c r="E34" s="2" t="s">
        <v>207</v>
      </c>
      <c r="F34" s="2" t="s">
        <v>24</v>
      </c>
      <c r="G34" s="27">
        <f>SUM(G35)</f>
        <v>99000</v>
      </c>
      <c r="H34" s="28"/>
      <c r="I34" s="29"/>
      <c r="J34" s="8">
        <f>SUM(J35)</f>
        <v>99000</v>
      </c>
      <c r="K34" s="8">
        <f t="shared" si="0"/>
        <v>100</v>
      </c>
    </row>
    <row r="35" spans="1:11" ht="12.75">
      <c r="A35" s="62" t="s">
        <v>116</v>
      </c>
      <c r="B35" s="63"/>
      <c r="C35" s="64"/>
      <c r="D35" s="2" t="s">
        <v>28</v>
      </c>
      <c r="E35" s="2" t="s">
        <v>207</v>
      </c>
      <c r="F35" s="2" t="s">
        <v>113</v>
      </c>
      <c r="G35" s="27">
        <v>99000</v>
      </c>
      <c r="H35" s="28"/>
      <c r="I35" s="29"/>
      <c r="J35" s="8">
        <v>99000</v>
      </c>
      <c r="K35" s="8">
        <f t="shared" si="0"/>
        <v>100</v>
      </c>
    </row>
    <row r="36" spans="1:11" ht="43.5" customHeight="1">
      <c r="A36" s="65" t="s">
        <v>50</v>
      </c>
      <c r="B36" s="49"/>
      <c r="C36" s="50"/>
      <c r="D36" s="2" t="s">
        <v>29</v>
      </c>
      <c r="E36" s="2" t="s">
        <v>200</v>
      </c>
      <c r="F36" s="2" t="s">
        <v>24</v>
      </c>
      <c r="G36" s="27">
        <f>SUM(G37+G42)</f>
        <v>4666835.85</v>
      </c>
      <c r="H36" s="28"/>
      <c r="I36" s="29"/>
      <c r="J36" s="8">
        <f>SUM(J37+J42)</f>
        <v>4666835.85</v>
      </c>
      <c r="K36" s="8">
        <f t="shared" si="0"/>
        <v>100</v>
      </c>
    </row>
    <row r="37" spans="1:11" ht="27" customHeight="1">
      <c r="A37" s="46" t="s">
        <v>530</v>
      </c>
      <c r="B37" s="47"/>
      <c r="C37" s="48"/>
      <c r="D37" s="2" t="s">
        <v>29</v>
      </c>
      <c r="E37" s="2" t="s">
        <v>240</v>
      </c>
      <c r="F37" s="2" t="s">
        <v>24</v>
      </c>
      <c r="G37" s="27">
        <f>SUM(G38)</f>
        <v>95400.14</v>
      </c>
      <c r="H37" s="28"/>
      <c r="I37" s="29"/>
      <c r="J37" s="8">
        <f>SUM(J38)</f>
        <v>95400.14</v>
      </c>
      <c r="K37" s="8">
        <f t="shared" si="0"/>
        <v>100</v>
      </c>
    </row>
    <row r="38" spans="1:11" ht="44.25" customHeight="1">
      <c r="A38" s="30" t="s">
        <v>547</v>
      </c>
      <c r="B38" s="25"/>
      <c r="C38" s="26"/>
      <c r="D38" s="2" t="s">
        <v>29</v>
      </c>
      <c r="E38" s="2" t="s">
        <v>548</v>
      </c>
      <c r="F38" s="2" t="s">
        <v>24</v>
      </c>
      <c r="G38" s="27">
        <f>SUM(G39)</f>
        <v>95400.14</v>
      </c>
      <c r="H38" s="28"/>
      <c r="I38" s="29"/>
      <c r="J38" s="8">
        <f>SUM(J39)</f>
        <v>95400.14</v>
      </c>
      <c r="K38" s="8">
        <f t="shared" si="0"/>
        <v>100</v>
      </c>
    </row>
    <row r="39" spans="1:11" ht="33.75" customHeight="1">
      <c r="A39" s="30" t="s">
        <v>475</v>
      </c>
      <c r="B39" s="25"/>
      <c r="C39" s="26"/>
      <c r="D39" s="2" t="s">
        <v>29</v>
      </c>
      <c r="E39" s="2" t="s">
        <v>588</v>
      </c>
      <c r="F39" s="2" t="s">
        <v>24</v>
      </c>
      <c r="G39" s="27">
        <f>SUM(G40)</f>
        <v>95400.14</v>
      </c>
      <c r="H39" s="28"/>
      <c r="I39" s="29"/>
      <c r="J39" s="8">
        <f>SUM(J40)</f>
        <v>95400.14</v>
      </c>
      <c r="K39" s="8">
        <f t="shared" si="0"/>
        <v>100</v>
      </c>
    </row>
    <row r="40" spans="1:11" ht="33.75" customHeight="1">
      <c r="A40" s="30" t="s">
        <v>123</v>
      </c>
      <c r="B40" s="25"/>
      <c r="C40" s="26"/>
      <c r="D40" s="2" t="s">
        <v>29</v>
      </c>
      <c r="E40" s="2" t="s">
        <v>588</v>
      </c>
      <c r="F40" s="2" t="s">
        <v>120</v>
      </c>
      <c r="G40" s="27">
        <f>SUM(G41)</f>
        <v>95400.14</v>
      </c>
      <c r="H40" s="28"/>
      <c r="I40" s="29"/>
      <c r="J40" s="8">
        <f>SUM(J41)</f>
        <v>95400.14</v>
      </c>
      <c r="K40" s="8">
        <f t="shared" si="0"/>
        <v>100</v>
      </c>
    </row>
    <row r="41" spans="1:11" ht="15" customHeight="1">
      <c r="A41" s="62" t="s">
        <v>116</v>
      </c>
      <c r="B41" s="63"/>
      <c r="C41" s="64"/>
      <c r="D41" s="2" t="s">
        <v>29</v>
      </c>
      <c r="E41" s="2" t="s">
        <v>588</v>
      </c>
      <c r="F41" s="2" t="s">
        <v>113</v>
      </c>
      <c r="G41" s="27">
        <v>95400.14</v>
      </c>
      <c r="H41" s="28"/>
      <c r="I41" s="29"/>
      <c r="J41" s="8">
        <v>95400.14</v>
      </c>
      <c r="K41" s="8">
        <f t="shared" si="0"/>
        <v>100</v>
      </c>
    </row>
    <row r="42" spans="1:11" ht="13.5" customHeight="1">
      <c r="A42" s="30" t="s">
        <v>112</v>
      </c>
      <c r="B42" s="25"/>
      <c r="C42" s="26"/>
      <c r="D42" s="2" t="s">
        <v>29</v>
      </c>
      <c r="E42" s="2" t="s">
        <v>199</v>
      </c>
      <c r="F42" s="2" t="s">
        <v>24</v>
      </c>
      <c r="G42" s="27">
        <f>SUM(G43)</f>
        <v>4571435.71</v>
      </c>
      <c r="H42" s="28"/>
      <c r="I42" s="29"/>
      <c r="J42" s="8">
        <f>SUM(J43)</f>
        <v>4571435.71</v>
      </c>
      <c r="K42" s="8">
        <f t="shared" si="0"/>
        <v>100</v>
      </c>
    </row>
    <row r="43" spans="1:11" ht="14.25" customHeight="1">
      <c r="A43" s="30" t="s">
        <v>111</v>
      </c>
      <c r="B43" s="25"/>
      <c r="C43" s="26"/>
      <c r="D43" s="2" t="s">
        <v>29</v>
      </c>
      <c r="E43" s="2" t="s">
        <v>201</v>
      </c>
      <c r="F43" s="2" t="s">
        <v>24</v>
      </c>
      <c r="G43" s="27">
        <f>SUM(G44)</f>
        <v>4571435.71</v>
      </c>
      <c r="H43" s="28"/>
      <c r="I43" s="29"/>
      <c r="J43" s="8">
        <f>SUM(J44)</f>
        <v>4571435.71</v>
      </c>
      <c r="K43" s="8">
        <f t="shared" si="0"/>
        <v>100</v>
      </c>
    </row>
    <row r="44" spans="1:11" ht="14.25" customHeight="1">
      <c r="A44" s="30" t="s">
        <v>202</v>
      </c>
      <c r="B44" s="25"/>
      <c r="C44" s="26"/>
      <c r="D44" s="2" t="s">
        <v>29</v>
      </c>
      <c r="E44" s="2" t="s">
        <v>203</v>
      </c>
      <c r="F44" s="2" t="s">
        <v>24</v>
      </c>
      <c r="G44" s="27">
        <f>SUM(G45+G60)</f>
        <v>4571435.71</v>
      </c>
      <c r="H44" s="28"/>
      <c r="I44" s="29"/>
      <c r="J44" s="8">
        <f>SUM(J45+J60)</f>
        <v>4571435.71</v>
      </c>
      <c r="K44" s="8">
        <f t="shared" si="0"/>
        <v>100</v>
      </c>
    </row>
    <row r="45" spans="1:11" ht="20.25" customHeight="1">
      <c r="A45" s="30" t="s">
        <v>142</v>
      </c>
      <c r="B45" s="25"/>
      <c r="C45" s="26"/>
      <c r="D45" s="2" t="s">
        <v>29</v>
      </c>
      <c r="E45" s="2" t="s">
        <v>205</v>
      </c>
      <c r="F45" s="2" t="s">
        <v>24</v>
      </c>
      <c r="G45" s="66">
        <f>SUM(G46,G58:I59)</f>
        <v>4571435.71</v>
      </c>
      <c r="H45" s="67"/>
      <c r="I45" s="68"/>
      <c r="J45" s="8">
        <f>SUM(J46,J59)</f>
        <v>4571435.71</v>
      </c>
      <c r="K45" s="8">
        <f t="shared" si="0"/>
        <v>100</v>
      </c>
    </row>
    <row r="46" spans="1:11" ht="30" customHeight="1">
      <c r="A46" s="30" t="s">
        <v>123</v>
      </c>
      <c r="B46" s="25"/>
      <c r="C46" s="26"/>
      <c r="D46" s="2" t="s">
        <v>29</v>
      </c>
      <c r="E46" s="2" t="s">
        <v>205</v>
      </c>
      <c r="F46" s="2" t="s">
        <v>120</v>
      </c>
      <c r="G46" s="27">
        <f>SUM(G47)</f>
        <v>4435040.05</v>
      </c>
      <c r="H46" s="28"/>
      <c r="I46" s="29"/>
      <c r="J46" s="8">
        <f>SUM(J47)</f>
        <v>4435040.05</v>
      </c>
      <c r="K46" s="8">
        <f t="shared" si="0"/>
        <v>100</v>
      </c>
    </row>
    <row r="47" spans="1:11" ht="13.5" customHeight="1">
      <c r="A47" s="62" t="s">
        <v>116</v>
      </c>
      <c r="B47" s="63"/>
      <c r="C47" s="64"/>
      <c r="D47" s="2" t="s">
        <v>29</v>
      </c>
      <c r="E47" s="2" t="s">
        <v>205</v>
      </c>
      <c r="F47" s="2" t="s">
        <v>113</v>
      </c>
      <c r="G47" s="27">
        <v>4435040.05</v>
      </c>
      <c r="H47" s="28"/>
      <c r="I47" s="29"/>
      <c r="J47" s="8">
        <v>4435040.05</v>
      </c>
      <c r="K47" s="8">
        <f t="shared" si="0"/>
        <v>100</v>
      </c>
    </row>
    <row r="48" spans="1:11" ht="13.5" customHeight="1" hidden="1">
      <c r="A48" s="30" t="s">
        <v>8</v>
      </c>
      <c r="B48" s="25"/>
      <c r="C48" s="26"/>
      <c r="D48" s="2" t="s">
        <v>29</v>
      </c>
      <c r="E48" s="2" t="s">
        <v>205</v>
      </c>
      <c r="F48" s="2" t="s">
        <v>24</v>
      </c>
      <c r="G48" s="27">
        <f>SUM(G49)</f>
        <v>0</v>
      </c>
      <c r="H48" s="28"/>
      <c r="I48" s="29"/>
      <c r="J48" s="10"/>
      <c r="K48" s="8" t="e">
        <f t="shared" si="0"/>
        <v>#DIV/0!</v>
      </c>
    </row>
    <row r="49" spans="1:11" ht="10.5" customHeight="1" hidden="1">
      <c r="A49" s="30" t="s">
        <v>93</v>
      </c>
      <c r="B49" s="25"/>
      <c r="C49" s="26"/>
      <c r="D49" s="2" t="s">
        <v>29</v>
      </c>
      <c r="E49" s="2" t="s">
        <v>205</v>
      </c>
      <c r="F49" s="2" t="s">
        <v>24</v>
      </c>
      <c r="G49" s="27">
        <f>SUM(G50)</f>
        <v>0</v>
      </c>
      <c r="H49" s="28"/>
      <c r="I49" s="29"/>
      <c r="J49" s="10"/>
      <c r="K49" s="8" t="e">
        <f t="shared" si="0"/>
        <v>#DIV/0!</v>
      </c>
    </row>
    <row r="50" spans="1:11" ht="20.25" customHeight="1" hidden="1">
      <c r="A50" s="30" t="s">
        <v>94</v>
      </c>
      <c r="B50" s="25"/>
      <c r="C50" s="26"/>
      <c r="D50" s="2" t="s">
        <v>29</v>
      </c>
      <c r="E50" s="2" t="s">
        <v>205</v>
      </c>
      <c r="F50" s="2" t="s">
        <v>24</v>
      </c>
      <c r="G50" s="27">
        <f>SUM(G51)</f>
        <v>0</v>
      </c>
      <c r="H50" s="28"/>
      <c r="I50" s="29"/>
      <c r="J50" s="10"/>
      <c r="K50" s="8" t="e">
        <f t="shared" si="0"/>
        <v>#DIV/0!</v>
      </c>
    </row>
    <row r="51" spans="1:11" ht="15" customHeight="1" hidden="1">
      <c r="A51" s="30" t="s">
        <v>49</v>
      </c>
      <c r="B51" s="25"/>
      <c r="C51" s="26"/>
      <c r="D51" s="2" t="s">
        <v>29</v>
      </c>
      <c r="E51" s="2" t="s">
        <v>205</v>
      </c>
      <c r="F51" s="2" t="s">
        <v>48</v>
      </c>
      <c r="G51" s="27"/>
      <c r="H51" s="28"/>
      <c r="I51" s="29"/>
      <c r="J51" s="10"/>
      <c r="K51" s="8" t="e">
        <f t="shared" si="0"/>
        <v>#DIV/0!</v>
      </c>
    </row>
    <row r="52" spans="1:11" ht="9" customHeight="1" hidden="1">
      <c r="A52" s="46" t="s">
        <v>67</v>
      </c>
      <c r="B52" s="47"/>
      <c r="C52" s="48"/>
      <c r="D52" s="2" t="s">
        <v>66</v>
      </c>
      <c r="E52" s="2" t="s">
        <v>205</v>
      </c>
      <c r="F52" s="2" t="s">
        <v>24</v>
      </c>
      <c r="G52" s="27">
        <f>SUM(G53)</f>
        <v>0</v>
      </c>
      <c r="H52" s="28"/>
      <c r="I52" s="29"/>
      <c r="J52" s="10"/>
      <c r="K52" s="8" t="e">
        <f t="shared" si="0"/>
        <v>#DIV/0!</v>
      </c>
    </row>
    <row r="53" spans="1:11" ht="8.25" customHeight="1" hidden="1">
      <c r="A53" s="30" t="s">
        <v>101</v>
      </c>
      <c r="B53" s="25"/>
      <c r="C53" s="26"/>
      <c r="D53" s="2" t="s">
        <v>66</v>
      </c>
      <c r="E53" s="2" t="s">
        <v>205</v>
      </c>
      <c r="F53" s="2" t="s">
        <v>24</v>
      </c>
      <c r="G53" s="27">
        <f>SUM(G54)</f>
        <v>0</v>
      </c>
      <c r="H53" s="28"/>
      <c r="I53" s="29"/>
      <c r="J53" s="10"/>
      <c r="K53" s="8" t="e">
        <f t="shared" si="0"/>
        <v>#DIV/0!</v>
      </c>
    </row>
    <row r="54" spans="1:11" ht="9" customHeight="1" hidden="1">
      <c r="A54" s="30" t="s">
        <v>6</v>
      </c>
      <c r="B54" s="25"/>
      <c r="C54" s="26"/>
      <c r="D54" s="2" t="s">
        <v>66</v>
      </c>
      <c r="E54" s="2" t="s">
        <v>205</v>
      </c>
      <c r="F54" s="2" t="s">
        <v>58</v>
      </c>
      <c r="G54" s="27">
        <v>0</v>
      </c>
      <c r="H54" s="28"/>
      <c r="I54" s="29"/>
      <c r="J54" s="10"/>
      <c r="K54" s="8" t="e">
        <f t="shared" si="0"/>
        <v>#DIV/0!</v>
      </c>
    </row>
    <row r="55" spans="1:11" ht="15.75" customHeight="1" hidden="1">
      <c r="A55" s="30" t="s">
        <v>124</v>
      </c>
      <c r="B55" s="25"/>
      <c r="C55" s="26"/>
      <c r="D55" s="2" t="s">
        <v>29</v>
      </c>
      <c r="E55" s="2" t="s">
        <v>205</v>
      </c>
      <c r="F55" s="2" t="s">
        <v>115</v>
      </c>
      <c r="G55" s="27">
        <f>SUM(G56)</f>
        <v>0</v>
      </c>
      <c r="H55" s="28"/>
      <c r="I55" s="29"/>
      <c r="J55" s="10"/>
      <c r="K55" s="8" t="e">
        <f t="shared" si="0"/>
        <v>#DIV/0!</v>
      </c>
    </row>
    <row r="56" spans="1:11" ht="21" customHeight="1" hidden="1">
      <c r="A56" s="30" t="s">
        <v>125</v>
      </c>
      <c r="B56" s="25"/>
      <c r="C56" s="26"/>
      <c r="D56" s="2" t="s">
        <v>29</v>
      </c>
      <c r="E56" s="2" t="s">
        <v>205</v>
      </c>
      <c r="F56" s="2" t="s">
        <v>121</v>
      </c>
      <c r="G56" s="27"/>
      <c r="H56" s="28"/>
      <c r="I56" s="29"/>
      <c r="J56" s="10"/>
      <c r="K56" s="8" t="e">
        <f t="shared" si="0"/>
        <v>#DIV/0!</v>
      </c>
    </row>
    <row r="57" spans="1:11" ht="12" customHeight="1" hidden="1">
      <c r="A57" s="30" t="s">
        <v>125</v>
      </c>
      <c r="B57" s="25"/>
      <c r="C57" s="26"/>
      <c r="D57" s="2" t="s">
        <v>29</v>
      </c>
      <c r="E57" s="2" t="s">
        <v>205</v>
      </c>
      <c r="F57" s="2" t="s">
        <v>121</v>
      </c>
      <c r="G57" s="27">
        <v>0</v>
      </c>
      <c r="H57" s="28"/>
      <c r="I57" s="29"/>
      <c r="J57" s="10"/>
      <c r="K57" s="8" t="e">
        <f t="shared" si="0"/>
        <v>#DIV/0!</v>
      </c>
    </row>
    <row r="58" spans="1:11" ht="0.75" customHeight="1" hidden="1">
      <c r="A58" s="30" t="s">
        <v>193</v>
      </c>
      <c r="B58" s="25"/>
      <c r="C58" s="26"/>
      <c r="D58" s="2" t="s">
        <v>29</v>
      </c>
      <c r="E58" s="2" t="s">
        <v>205</v>
      </c>
      <c r="F58" s="2" t="s">
        <v>192</v>
      </c>
      <c r="G58" s="27">
        <v>0</v>
      </c>
      <c r="H58" s="28"/>
      <c r="I58" s="29"/>
      <c r="J58" s="10"/>
      <c r="K58" s="8" t="e">
        <f t="shared" si="0"/>
        <v>#DIV/0!</v>
      </c>
    </row>
    <row r="59" spans="1:11" ht="15" customHeight="1">
      <c r="A59" s="30" t="s">
        <v>128</v>
      </c>
      <c r="B59" s="25"/>
      <c r="C59" s="26"/>
      <c r="D59" s="2" t="s">
        <v>29</v>
      </c>
      <c r="E59" s="2" t="s">
        <v>205</v>
      </c>
      <c r="F59" s="2" t="s">
        <v>122</v>
      </c>
      <c r="G59" s="27">
        <v>136395.66</v>
      </c>
      <c r="H59" s="28"/>
      <c r="I59" s="29"/>
      <c r="J59" s="8">
        <v>136395.66</v>
      </c>
      <c r="K59" s="8">
        <f t="shared" si="0"/>
        <v>100</v>
      </c>
    </row>
    <row r="60" spans="1:11" ht="30" customHeight="1" hidden="1">
      <c r="A60" s="30" t="s">
        <v>475</v>
      </c>
      <c r="B60" s="25"/>
      <c r="C60" s="26"/>
      <c r="D60" s="2" t="s">
        <v>29</v>
      </c>
      <c r="E60" s="2" t="s">
        <v>448</v>
      </c>
      <c r="F60" s="2" t="s">
        <v>24</v>
      </c>
      <c r="G60" s="27">
        <f>SUM(G61)</f>
        <v>0</v>
      </c>
      <c r="H60" s="28"/>
      <c r="I60" s="29"/>
      <c r="J60" s="8">
        <f>SUM(J61)</f>
        <v>0</v>
      </c>
      <c r="K60" s="8" t="e">
        <f t="shared" si="0"/>
        <v>#DIV/0!</v>
      </c>
    </row>
    <row r="61" spans="1:11" ht="33" customHeight="1" hidden="1">
      <c r="A61" s="30" t="s">
        <v>123</v>
      </c>
      <c r="B61" s="25"/>
      <c r="C61" s="26"/>
      <c r="D61" s="2" t="s">
        <v>29</v>
      </c>
      <c r="E61" s="2" t="s">
        <v>448</v>
      </c>
      <c r="F61" s="2" t="s">
        <v>120</v>
      </c>
      <c r="G61" s="27">
        <f>SUM(G62)</f>
        <v>0</v>
      </c>
      <c r="H61" s="28"/>
      <c r="I61" s="29"/>
      <c r="J61" s="8">
        <f>SUM(J62)</f>
        <v>0</v>
      </c>
      <c r="K61" s="8" t="e">
        <f t="shared" si="0"/>
        <v>#DIV/0!</v>
      </c>
    </row>
    <row r="62" spans="1:11" ht="13.5" customHeight="1" hidden="1">
      <c r="A62" s="62" t="s">
        <v>116</v>
      </c>
      <c r="B62" s="63"/>
      <c r="C62" s="64"/>
      <c r="D62" s="2" t="s">
        <v>29</v>
      </c>
      <c r="E62" s="2" t="s">
        <v>448</v>
      </c>
      <c r="F62" s="2" t="s">
        <v>113</v>
      </c>
      <c r="G62" s="27">
        <v>0</v>
      </c>
      <c r="H62" s="28"/>
      <c r="I62" s="29"/>
      <c r="J62" s="8">
        <v>0</v>
      </c>
      <c r="K62" s="8" t="e">
        <f t="shared" si="0"/>
        <v>#DIV/0!</v>
      </c>
    </row>
    <row r="63" spans="1:11" ht="15.75" customHeight="1">
      <c r="A63" s="65" t="s">
        <v>67</v>
      </c>
      <c r="B63" s="49"/>
      <c r="C63" s="50"/>
      <c r="D63" s="2" t="s">
        <v>66</v>
      </c>
      <c r="E63" s="2" t="s">
        <v>200</v>
      </c>
      <c r="F63" s="2" t="s">
        <v>24</v>
      </c>
      <c r="G63" s="27">
        <f>SUM(G64)</f>
        <v>12878</v>
      </c>
      <c r="H63" s="28"/>
      <c r="I63" s="29"/>
      <c r="J63" s="8">
        <f>SUM(J64)</f>
        <v>12878</v>
      </c>
      <c r="K63" s="8">
        <f t="shared" si="0"/>
        <v>100</v>
      </c>
    </row>
    <row r="64" spans="1:11" ht="31.5" customHeight="1">
      <c r="A64" s="30" t="s">
        <v>280</v>
      </c>
      <c r="B64" s="25"/>
      <c r="C64" s="26"/>
      <c r="D64" s="2" t="s">
        <v>66</v>
      </c>
      <c r="E64" s="2" t="s">
        <v>209</v>
      </c>
      <c r="F64" s="2" t="s">
        <v>24</v>
      </c>
      <c r="G64" s="27">
        <f>SUM(G65)</f>
        <v>12878</v>
      </c>
      <c r="H64" s="28"/>
      <c r="I64" s="29"/>
      <c r="J64" s="8">
        <f>SUM(J65)</f>
        <v>12878</v>
      </c>
      <c r="K64" s="8">
        <f t="shared" si="0"/>
        <v>100</v>
      </c>
    </row>
    <row r="65" spans="1:11" ht="25.5" customHeight="1">
      <c r="A65" s="30" t="s">
        <v>125</v>
      </c>
      <c r="B65" s="25"/>
      <c r="C65" s="26"/>
      <c r="D65" s="2" t="s">
        <v>66</v>
      </c>
      <c r="E65" s="2" t="s">
        <v>209</v>
      </c>
      <c r="F65" s="2" t="s">
        <v>121</v>
      </c>
      <c r="G65" s="27">
        <v>12878</v>
      </c>
      <c r="H65" s="28"/>
      <c r="I65" s="29"/>
      <c r="J65" s="8">
        <v>12878</v>
      </c>
      <c r="K65" s="8">
        <f t="shared" si="0"/>
        <v>100</v>
      </c>
    </row>
    <row r="66" spans="1:11" ht="36.75" customHeight="1">
      <c r="A66" s="65" t="s">
        <v>51</v>
      </c>
      <c r="B66" s="49"/>
      <c r="C66" s="50"/>
      <c r="D66" s="2" t="s">
        <v>30</v>
      </c>
      <c r="E66" s="2" t="s">
        <v>200</v>
      </c>
      <c r="F66" s="2" t="s">
        <v>24</v>
      </c>
      <c r="G66" s="27">
        <f>SUM(G68,G75)</f>
        <v>9506199.11</v>
      </c>
      <c r="H66" s="28"/>
      <c r="I66" s="29"/>
      <c r="J66" s="8">
        <f>SUM(J67,J75)</f>
        <v>9506199.11</v>
      </c>
      <c r="K66" s="8">
        <f t="shared" si="0"/>
        <v>100</v>
      </c>
    </row>
    <row r="67" spans="1:11" ht="48" customHeight="1">
      <c r="A67" s="46" t="s">
        <v>364</v>
      </c>
      <c r="B67" s="47"/>
      <c r="C67" s="48"/>
      <c r="D67" s="2" t="s">
        <v>30</v>
      </c>
      <c r="E67" s="2" t="s">
        <v>210</v>
      </c>
      <c r="F67" s="2" t="s">
        <v>24</v>
      </c>
      <c r="G67" s="27">
        <f>SUM(G68)</f>
        <v>6616355.59</v>
      </c>
      <c r="H67" s="28"/>
      <c r="I67" s="29"/>
      <c r="J67" s="8">
        <f>SUM(J68)</f>
        <v>6616355.59</v>
      </c>
      <c r="K67" s="8">
        <f t="shared" si="0"/>
        <v>100</v>
      </c>
    </row>
    <row r="68" spans="1:11" ht="36.75" customHeight="1">
      <c r="A68" s="46" t="s">
        <v>365</v>
      </c>
      <c r="B68" s="47"/>
      <c r="C68" s="48"/>
      <c r="D68" s="2" t="s">
        <v>30</v>
      </c>
      <c r="E68" s="2" t="s">
        <v>211</v>
      </c>
      <c r="F68" s="2" t="s">
        <v>24</v>
      </c>
      <c r="G68" s="27">
        <f>SUM(G69)</f>
        <v>6616355.59</v>
      </c>
      <c r="H68" s="28"/>
      <c r="I68" s="29"/>
      <c r="J68" s="8">
        <f>SUM(J69)</f>
        <v>6616355.59</v>
      </c>
      <c r="K68" s="8">
        <f t="shared" si="0"/>
        <v>100</v>
      </c>
    </row>
    <row r="69" spans="1:11" ht="19.5" customHeight="1">
      <c r="A69" s="30" t="s">
        <v>142</v>
      </c>
      <c r="B69" s="25"/>
      <c r="C69" s="26"/>
      <c r="D69" s="2" t="s">
        <v>30</v>
      </c>
      <c r="E69" s="2" t="s">
        <v>212</v>
      </c>
      <c r="F69" s="2" t="s">
        <v>24</v>
      </c>
      <c r="G69" s="27">
        <f>SUM(G70,G72,G74)</f>
        <v>6616355.59</v>
      </c>
      <c r="H69" s="28"/>
      <c r="I69" s="29"/>
      <c r="J69" s="8">
        <f>SUM(J70,J72,J74)</f>
        <v>6616355.59</v>
      </c>
      <c r="K69" s="8">
        <f t="shared" si="0"/>
        <v>100</v>
      </c>
    </row>
    <row r="70" spans="1:11" ht="34.5" customHeight="1">
      <c r="A70" s="30" t="s">
        <v>123</v>
      </c>
      <c r="B70" s="25"/>
      <c r="C70" s="26"/>
      <c r="D70" s="2" t="s">
        <v>30</v>
      </c>
      <c r="E70" s="2" t="s">
        <v>212</v>
      </c>
      <c r="F70" s="2" t="s">
        <v>120</v>
      </c>
      <c r="G70" s="27">
        <f>SUM(G71)</f>
        <v>6613571.52</v>
      </c>
      <c r="H70" s="28"/>
      <c r="I70" s="29"/>
      <c r="J70" s="8">
        <f>SUM(J71)</f>
        <v>6613571.52</v>
      </c>
      <c r="K70" s="8">
        <f t="shared" si="0"/>
        <v>100</v>
      </c>
    </row>
    <row r="71" spans="1:11" ht="14.25" customHeight="1">
      <c r="A71" s="62" t="s">
        <v>116</v>
      </c>
      <c r="B71" s="63"/>
      <c r="C71" s="64"/>
      <c r="D71" s="2" t="s">
        <v>30</v>
      </c>
      <c r="E71" s="2" t="s">
        <v>212</v>
      </c>
      <c r="F71" s="2" t="s">
        <v>113</v>
      </c>
      <c r="G71" s="27">
        <v>6613571.52</v>
      </c>
      <c r="H71" s="28"/>
      <c r="I71" s="29"/>
      <c r="J71" s="8">
        <v>6613571.52</v>
      </c>
      <c r="K71" s="8">
        <f t="shared" si="0"/>
        <v>100</v>
      </c>
    </row>
    <row r="72" spans="1:11" ht="15" customHeight="1" hidden="1">
      <c r="A72" s="30" t="s">
        <v>117</v>
      </c>
      <c r="B72" s="25"/>
      <c r="C72" s="26"/>
      <c r="D72" s="2" t="s">
        <v>30</v>
      </c>
      <c r="E72" s="2" t="s">
        <v>212</v>
      </c>
      <c r="F72" s="2" t="s">
        <v>115</v>
      </c>
      <c r="G72" s="27">
        <f>SUM(G73)</f>
        <v>0</v>
      </c>
      <c r="H72" s="28"/>
      <c r="I72" s="29"/>
      <c r="J72" s="8">
        <f>SUM(J73)</f>
        <v>0</v>
      </c>
      <c r="K72" s="8" t="e">
        <f t="shared" si="0"/>
        <v>#DIV/0!</v>
      </c>
    </row>
    <row r="73" spans="1:11" ht="18" customHeight="1" hidden="1">
      <c r="A73" s="30" t="s">
        <v>125</v>
      </c>
      <c r="B73" s="25"/>
      <c r="C73" s="26"/>
      <c r="D73" s="2" t="s">
        <v>30</v>
      </c>
      <c r="E73" s="2" t="s">
        <v>212</v>
      </c>
      <c r="F73" s="2" t="s">
        <v>121</v>
      </c>
      <c r="G73" s="27">
        <v>0</v>
      </c>
      <c r="H73" s="28"/>
      <c r="I73" s="29"/>
      <c r="J73" s="8">
        <v>0</v>
      </c>
      <c r="K73" s="8" t="e">
        <f t="shared" si="0"/>
        <v>#DIV/0!</v>
      </c>
    </row>
    <row r="74" spans="1:11" ht="15.75" customHeight="1">
      <c r="A74" s="30" t="s">
        <v>128</v>
      </c>
      <c r="B74" s="25"/>
      <c r="C74" s="26"/>
      <c r="D74" s="2" t="s">
        <v>30</v>
      </c>
      <c r="E74" s="2" t="s">
        <v>212</v>
      </c>
      <c r="F74" s="2" t="s">
        <v>122</v>
      </c>
      <c r="G74" s="27">
        <v>2784.07</v>
      </c>
      <c r="H74" s="28"/>
      <c r="I74" s="29"/>
      <c r="J74" s="8">
        <v>2784.07</v>
      </c>
      <c r="K74" s="8">
        <f t="shared" si="0"/>
        <v>100</v>
      </c>
    </row>
    <row r="75" spans="1:11" ht="15" customHeight="1">
      <c r="A75" s="30" t="s">
        <v>112</v>
      </c>
      <c r="B75" s="25"/>
      <c r="C75" s="26"/>
      <c r="D75" s="2" t="s">
        <v>30</v>
      </c>
      <c r="E75" s="2" t="s">
        <v>199</v>
      </c>
      <c r="F75" s="2" t="s">
        <v>24</v>
      </c>
      <c r="G75" s="27">
        <f>SUM(G76)</f>
        <v>2889843.5199999996</v>
      </c>
      <c r="H75" s="28"/>
      <c r="I75" s="29"/>
      <c r="J75" s="8">
        <f>SUM(J76)</f>
        <v>2889843.5199999996</v>
      </c>
      <c r="K75" s="8">
        <f t="shared" si="0"/>
        <v>100</v>
      </c>
    </row>
    <row r="76" spans="1:11" ht="17.25" customHeight="1">
      <c r="A76" s="30" t="s">
        <v>111</v>
      </c>
      <c r="B76" s="25"/>
      <c r="C76" s="26"/>
      <c r="D76" s="2" t="s">
        <v>30</v>
      </c>
      <c r="E76" s="2" t="s">
        <v>201</v>
      </c>
      <c r="F76" s="2" t="s">
        <v>24</v>
      </c>
      <c r="G76" s="27">
        <f>SUM(G77)</f>
        <v>2889843.5199999996</v>
      </c>
      <c r="H76" s="28"/>
      <c r="I76" s="29"/>
      <c r="J76" s="8">
        <f>SUM(J77)</f>
        <v>2889843.5199999996</v>
      </c>
      <c r="K76" s="8">
        <f t="shared" si="0"/>
        <v>100</v>
      </c>
    </row>
    <row r="77" spans="1:11" ht="13.5" customHeight="1">
      <c r="A77" s="30" t="s">
        <v>202</v>
      </c>
      <c r="B77" s="25"/>
      <c r="C77" s="26"/>
      <c r="D77" s="2" t="s">
        <v>30</v>
      </c>
      <c r="E77" s="2" t="s">
        <v>203</v>
      </c>
      <c r="F77" s="2" t="s">
        <v>24</v>
      </c>
      <c r="G77" s="27">
        <f>SUM(G78,G85,G88,G91,G94,G97,G100,G102,G105,G108,G111,G114)</f>
        <v>2889843.5199999996</v>
      </c>
      <c r="H77" s="28"/>
      <c r="I77" s="29"/>
      <c r="J77" s="8">
        <f>SUM(J78+J85+J88+J91+J94+J97+J100+J102+J105+J108+J111+J114)</f>
        <v>2889843.5199999996</v>
      </c>
      <c r="K77" s="8">
        <f t="shared" si="0"/>
        <v>100</v>
      </c>
    </row>
    <row r="78" spans="1:11" ht="22.5" customHeight="1">
      <c r="A78" s="30" t="s">
        <v>142</v>
      </c>
      <c r="B78" s="25"/>
      <c r="C78" s="26"/>
      <c r="D78" s="2" t="s">
        <v>30</v>
      </c>
      <c r="E78" s="2" t="s">
        <v>205</v>
      </c>
      <c r="F78" s="2" t="s">
        <v>24</v>
      </c>
      <c r="G78" s="27">
        <f>SUM(G79,G81,G83)</f>
        <v>1332326.89</v>
      </c>
      <c r="H78" s="28"/>
      <c r="I78" s="29"/>
      <c r="J78" s="8">
        <f>SUM(J79,J84)</f>
        <v>1332326.89</v>
      </c>
      <c r="K78" s="8">
        <f t="shared" si="0"/>
        <v>100</v>
      </c>
    </row>
    <row r="79" spans="1:11" ht="30" customHeight="1">
      <c r="A79" s="30" t="s">
        <v>123</v>
      </c>
      <c r="B79" s="25"/>
      <c r="C79" s="26"/>
      <c r="D79" s="2" t="s">
        <v>30</v>
      </c>
      <c r="E79" s="2" t="s">
        <v>205</v>
      </c>
      <c r="F79" s="2" t="s">
        <v>120</v>
      </c>
      <c r="G79" s="27">
        <f>SUM(G80)</f>
        <v>1328190.19</v>
      </c>
      <c r="H79" s="28"/>
      <c r="I79" s="29"/>
      <c r="J79" s="8">
        <f>SUM(J80)</f>
        <v>1328190.19</v>
      </c>
      <c r="K79" s="8">
        <f t="shared" si="0"/>
        <v>100</v>
      </c>
    </row>
    <row r="80" spans="1:11" ht="13.5" customHeight="1">
      <c r="A80" s="62" t="s">
        <v>116</v>
      </c>
      <c r="B80" s="63"/>
      <c r="C80" s="64"/>
      <c r="D80" s="2" t="s">
        <v>30</v>
      </c>
      <c r="E80" s="2" t="s">
        <v>205</v>
      </c>
      <c r="F80" s="2" t="s">
        <v>113</v>
      </c>
      <c r="G80" s="27">
        <v>1328190.19</v>
      </c>
      <c r="H80" s="28"/>
      <c r="I80" s="29"/>
      <c r="J80" s="8">
        <v>1328190.19</v>
      </c>
      <c r="K80" s="8">
        <f t="shared" si="0"/>
        <v>100</v>
      </c>
    </row>
    <row r="81" spans="1:11" ht="0" customHeight="1" hidden="1">
      <c r="A81" s="62" t="s">
        <v>117</v>
      </c>
      <c r="B81" s="63"/>
      <c r="C81" s="64"/>
      <c r="D81" s="2" t="s">
        <v>30</v>
      </c>
      <c r="E81" s="2" t="s">
        <v>205</v>
      </c>
      <c r="F81" s="2" t="s">
        <v>115</v>
      </c>
      <c r="G81" s="27">
        <f>SUM(G82)</f>
        <v>0</v>
      </c>
      <c r="H81" s="28"/>
      <c r="I81" s="29"/>
      <c r="J81" s="10"/>
      <c r="K81" s="8" t="e">
        <f t="shared" si="0"/>
        <v>#DIV/0!</v>
      </c>
    </row>
    <row r="82" spans="1:11" ht="12" customHeight="1" hidden="1">
      <c r="A82" s="30" t="s">
        <v>125</v>
      </c>
      <c r="B82" s="25"/>
      <c r="C82" s="26"/>
      <c r="D82" s="2" t="s">
        <v>30</v>
      </c>
      <c r="E82" s="2" t="s">
        <v>205</v>
      </c>
      <c r="F82" s="2" t="s">
        <v>121</v>
      </c>
      <c r="G82" s="27">
        <v>0</v>
      </c>
      <c r="H82" s="28"/>
      <c r="I82" s="29"/>
      <c r="J82" s="10"/>
      <c r="K82" s="8" t="e">
        <f aca="true" t="shared" si="2" ref="K82:K157">SUM(J82/G82*100)</f>
        <v>#DIV/0!</v>
      </c>
    </row>
    <row r="83" spans="1:11" ht="12.75" customHeight="1" hidden="1">
      <c r="A83" s="30" t="s">
        <v>127</v>
      </c>
      <c r="B83" s="25"/>
      <c r="C83" s="26"/>
      <c r="D83" s="2" t="s">
        <v>30</v>
      </c>
      <c r="E83" s="2" t="s">
        <v>205</v>
      </c>
      <c r="F83" s="2" t="s">
        <v>126</v>
      </c>
      <c r="G83" s="27">
        <f>SUM(G84)</f>
        <v>4136.7</v>
      </c>
      <c r="H83" s="28"/>
      <c r="I83" s="29"/>
      <c r="J83" s="10"/>
      <c r="K83" s="8">
        <f t="shared" si="2"/>
        <v>0</v>
      </c>
    </row>
    <row r="84" spans="1:11" ht="14.25" customHeight="1">
      <c r="A84" s="30" t="s">
        <v>128</v>
      </c>
      <c r="B84" s="25"/>
      <c r="C84" s="26"/>
      <c r="D84" s="2" t="s">
        <v>30</v>
      </c>
      <c r="E84" s="2" t="s">
        <v>205</v>
      </c>
      <c r="F84" s="2" t="s">
        <v>122</v>
      </c>
      <c r="G84" s="27">
        <v>4136.7</v>
      </c>
      <c r="H84" s="28"/>
      <c r="I84" s="29"/>
      <c r="J84" s="8">
        <v>4136.7</v>
      </c>
      <c r="K84" s="8">
        <f t="shared" si="2"/>
        <v>100</v>
      </c>
    </row>
    <row r="85" spans="1:11" ht="22.5" customHeight="1">
      <c r="A85" s="30" t="s">
        <v>484</v>
      </c>
      <c r="B85" s="25"/>
      <c r="C85" s="26"/>
      <c r="D85" s="2" t="s">
        <v>30</v>
      </c>
      <c r="E85" s="2" t="s">
        <v>488</v>
      </c>
      <c r="F85" s="2" t="s">
        <v>24</v>
      </c>
      <c r="G85" s="27">
        <f>SUM(G86)</f>
        <v>2500</v>
      </c>
      <c r="H85" s="28"/>
      <c r="I85" s="29"/>
      <c r="J85" s="8">
        <f>SUM(J86)</f>
        <v>2500</v>
      </c>
      <c r="K85" s="8">
        <f t="shared" si="2"/>
        <v>100</v>
      </c>
    </row>
    <row r="86" spans="1:11" ht="33.75" customHeight="1">
      <c r="A86" s="30" t="s">
        <v>123</v>
      </c>
      <c r="B86" s="25"/>
      <c r="C86" s="26"/>
      <c r="D86" s="2" t="s">
        <v>30</v>
      </c>
      <c r="E86" s="2" t="s">
        <v>485</v>
      </c>
      <c r="F86" s="2" t="s">
        <v>120</v>
      </c>
      <c r="G86" s="27">
        <f>SUM(G87)</f>
        <v>2500</v>
      </c>
      <c r="H86" s="28"/>
      <c r="I86" s="29"/>
      <c r="J86" s="8">
        <f>SUM(J87)</f>
        <v>2500</v>
      </c>
      <c r="K86" s="8">
        <f t="shared" si="2"/>
        <v>100</v>
      </c>
    </row>
    <row r="87" spans="1:11" ht="14.25" customHeight="1">
      <c r="A87" s="30" t="s">
        <v>114</v>
      </c>
      <c r="B87" s="25"/>
      <c r="C87" s="26"/>
      <c r="D87" s="2" t="s">
        <v>30</v>
      </c>
      <c r="E87" s="2" t="s">
        <v>485</v>
      </c>
      <c r="F87" s="2" t="s">
        <v>113</v>
      </c>
      <c r="G87" s="27">
        <v>2500</v>
      </c>
      <c r="H87" s="28"/>
      <c r="I87" s="29"/>
      <c r="J87" s="8">
        <v>2500</v>
      </c>
      <c r="K87" s="8">
        <f t="shared" si="2"/>
        <v>100</v>
      </c>
    </row>
    <row r="88" spans="1:11" ht="27" customHeight="1">
      <c r="A88" s="30" t="s">
        <v>486</v>
      </c>
      <c r="B88" s="25"/>
      <c r="C88" s="26"/>
      <c r="D88" s="2" t="s">
        <v>30</v>
      </c>
      <c r="E88" s="2" t="s">
        <v>489</v>
      </c>
      <c r="F88" s="2" t="s">
        <v>24</v>
      </c>
      <c r="G88" s="27">
        <f>SUM(G89)</f>
        <v>2200</v>
      </c>
      <c r="H88" s="28"/>
      <c r="I88" s="29"/>
      <c r="J88" s="8">
        <f>SUM(J89)</f>
        <v>2200</v>
      </c>
      <c r="K88" s="8">
        <f t="shared" si="2"/>
        <v>100</v>
      </c>
    </row>
    <row r="89" spans="1:11" ht="36.75" customHeight="1">
      <c r="A89" s="30" t="s">
        <v>123</v>
      </c>
      <c r="B89" s="25"/>
      <c r="C89" s="26"/>
      <c r="D89" s="2" t="s">
        <v>30</v>
      </c>
      <c r="E89" s="2" t="s">
        <v>487</v>
      </c>
      <c r="F89" s="2" t="s">
        <v>120</v>
      </c>
      <c r="G89" s="27">
        <f>SUM(G90)</f>
        <v>2200</v>
      </c>
      <c r="H89" s="28"/>
      <c r="I89" s="29"/>
      <c r="J89" s="8">
        <f>SUM(J90)</f>
        <v>2200</v>
      </c>
      <c r="K89" s="8">
        <f t="shared" si="2"/>
        <v>100</v>
      </c>
    </row>
    <row r="90" spans="1:11" ht="14.25" customHeight="1">
      <c r="A90" s="30" t="s">
        <v>114</v>
      </c>
      <c r="B90" s="25"/>
      <c r="C90" s="26"/>
      <c r="D90" s="2" t="s">
        <v>30</v>
      </c>
      <c r="E90" s="2" t="s">
        <v>487</v>
      </c>
      <c r="F90" s="2" t="s">
        <v>113</v>
      </c>
      <c r="G90" s="27">
        <v>2200</v>
      </c>
      <c r="H90" s="28"/>
      <c r="I90" s="29"/>
      <c r="J90" s="8">
        <v>2200</v>
      </c>
      <c r="K90" s="8">
        <f t="shared" si="2"/>
        <v>100</v>
      </c>
    </row>
    <row r="91" spans="1:11" ht="24" customHeight="1">
      <c r="A91" s="30" t="s">
        <v>490</v>
      </c>
      <c r="B91" s="25"/>
      <c r="C91" s="26"/>
      <c r="D91" s="2" t="s">
        <v>30</v>
      </c>
      <c r="E91" s="2" t="s">
        <v>492</v>
      </c>
      <c r="F91" s="2" t="s">
        <v>24</v>
      </c>
      <c r="G91" s="27">
        <f>SUM(G92)</f>
        <v>8800</v>
      </c>
      <c r="H91" s="28"/>
      <c r="I91" s="29"/>
      <c r="J91" s="8">
        <f>SUM(J92)</f>
        <v>8800</v>
      </c>
      <c r="K91" s="8">
        <f t="shared" si="2"/>
        <v>100</v>
      </c>
    </row>
    <row r="92" spans="1:11" ht="36" customHeight="1">
      <c r="A92" s="30" t="s">
        <v>123</v>
      </c>
      <c r="B92" s="25"/>
      <c r="C92" s="26"/>
      <c r="D92" s="2" t="s">
        <v>30</v>
      </c>
      <c r="E92" s="2" t="s">
        <v>491</v>
      </c>
      <c r="F92" s="2" t="s">
        <v>120</v>
      </c>
      <c r="G92" s="27">
        <f>SUM(G93)</f>
        <v>8800</v>
      </c>
      <c r="H92" s="28"/>
      <c r="I92" s="29"/>
      <c r="J92" s="8">
        <f>SUM(J93)</f>
        <v>8800</v>
      </c>
      <c r="K92" s="8">
        <f t="shared" si="2"/>
        <v>100</v>
      </c>
    </row>
    <row r="93" spans="1:11" ht="14.25" customHeight="1">
      <c r="A93" s="30" t="s">
        <v>114</v>
      </c>
      <c r="B93" s="25"/>
      <c r="C93" s="26"/>
      <c r="D93" s="2" t="s">
        <v>30</v>
      </c>
      <c r="E93" s="2" t="s">
        <v>491</v>
      </c>
      <c r="F93" s="2" t="s">
        <v>113</v>
      </c>
      <c r="G93" s="27">
        <v>8800</v>
      </c>
      <c r="H93" s="28"/>
      <c r="I93" s="29"/>
      <c r="J93" s="8">
        <v>8800</v>
      </c>
      <c r="K93" s="8">
        <f t="shared" si="2"/>
        <v>100</v>
      </c>
    </row>
    <row r="94" spans="1:11" ht="21.75" customHeight="1">
      <c r="A94" s="30" t="s">
        <v>493</v>
      </c>
      <c r="B94" s="25"/>
      <c r="C94" s="26"/>
      <c r="D94" s="2" t="s">
        <v>30</v>
      </c>
      <c r="E94" s="2" t="s">
        <v>495</v>
      </c>
      <c r="F94" s="2" t="s">
        <v>24</v>
      </c>
      <c r="G94" s="27">
        <f>SUM(G95)</f>
        <v>10800</v>
      </c>
      <c r="H94" s="28"/>
      <c r="I94" s="29"/>
      <c r="J94" s="8">
        <f>SUM(J95)</f>
        <v>10800</v>
      </c>
      <c r="K94" s="8">
        <f t="shared" si="2"/>
        <v>100</v>
      </c>
    </row>
    <row r="95" spans="1:11" ht="31.5" customHeight="1">
      <c r="A95" s="30" t="s">
        <v>123</v>
      </c>
      <c r="B95" s="25"/>
      <c r="C95" s="26"/>
      <c r="D95" s="2" t="s">
        <v>30</v>
      </c>
      <c r="E95" s="2" t="s">
        <v>494</v>
      </c>
      <c r="F95" s="2" t="s">
        <v>120</v>
      </c>
      <c r="G95" s="27">
        <f>SUM(G96)</f>
        <v>10800</v>
      </c>
      <c r="H95" s="28"/>
      <c r="I95" s="29"/>
      <c r="J95" s="8">
        <f>SUM(J96)</f>
        <v>10800</v>
      </c>
      <c r="K95" s="8">
        <f t="shared" si="2"/>
        <v>100</v>
      </c>
    </row>
    <row r="96" spans="1:11" ht="14.25" customHeight="1">
      <c r="A96" s="30" t="s">
        <v>114</v>
      </c>
      <c r="B96" s="25"/>
      <c r="C96" s="26"/>
      <c r="D96" s="2" t="s">
        <v>30</v>
      </c>
      <c r="E96" s="2" t="s">
        <v>494</v>
      </c>
      <c r="F96" s="2" t="s">
        <v>113</v>
      </c>
      <c r="G96" s="27">
        <v>10800</v>
      </c>
      <c r="H96" s="28"/>
      <c r="I96" s="29"/>
      <c r="J96" s="8">
        <v>10800</v>
      </c>
      <c r="K96" s="8">
        <f t="shared" si="2"/>
        <v>100</v>
      </c>
    </row>
    <row r="97" spans="1:11" ht="24.75" customHeight="1">
      <c r="A97" s="30" t="s">
        <v>496</v>
      </c>
      <c r="B97" s="25"/>
      <c r="C97" s="26"/>
      <c r="D97" s="2" t="s">
        <v>30</v>
      </c>
      <c r="E97" s="2" t="s">
        <v>498</v>
      </c>
      <c r="F97" s="2" t="s">
        <v>24</v>
      </c>
      <c r="G97" s="27">
        <f>SUM(G98)</f>
        <v>7300</v>
      </c>
      <c r="H97" s="28"/>
      <c r="I97" s="29"/>
      <c r="J97" s="8">
        <f>SUM(J98)</f>
        <v>7300</v>
      </c>
      <c r="K97" s="8">
        <f t="shared" si="2"/>
        <v>100</v>
      </c>
    </row>
    <row r="98" spans="1:11" ht="30.75" customHeight="1">
      <c r="A98" s="30" t="s">
        <v>123</v>
      </c>
      <c r="B98" s="25"/>
      <c r="C98" s="26"/>
      <c r="D98" s="2" t="s">
        <v>30</v>
      </c>
      <c r="E98" s="2" t="s">
        <v>497</v>
      </c>
      <c r="F98" s="2" t="s">
        <v>120</v>
      </c>
      <c r="G98" s="27">
        <f>SUM(G99)</f>
        <v>7300</v>
      </c>
      <c r="H98" s="28"/>
      <c r="I98" s="29"/>
      <c r="J98" s="8">
        <f>SUM(J99)</f>
        <v>7300</v>
      </c>
      <c r="K98" s="8">
        <f t="shared" si="2"/>
        <v>100</v>
      </c>
    </row>
    <row r="99" spans="1:11" ht="14.25" customHeight="1">
      <c r="A99" s="30" t="s">
        <v>114</v>
      </c>
      <c r="B99" s="25"/>
      <c r="C99" s="26"/>
      <c r="D99" s="2" t="s">
        <v>30</v>
      </c>
      <c r="E99" s="2" t="s">
        <v>497</v>
      </c>
      <c r="F99" s="2" t="s">
        <v>113</v>
      </c>
      <c r="G99" s="27">
        <v>7300</v>
      </c>
      <c r="H99" s="28"/>
      <c r="I99" s="29"/>
      <c r="J99" s="8">
        <v>7300</v>
      </c>
      <c r="K99" s="8">
        <f t="shared" si="2"/>
        <v>100</v>
      </c>
    </row>
    <row r="100" spans="1:11" ht="14.25" customHeight="1">
      <c r="A100" s="46" t="s">
        <v>174</v>
      </c>
      <c r="B100" s="47"/>
      <c r="C100" s="48"/>
      <c r="D100" s="2" t="s">
        <v>30</v>
      </c>
      <c r="E100" s="2" t="s">
        <v>287</v>
      </c>
      <c r="F100" s="2" t="s">
        <v>24</v>
      </c>
      <c r="G100" s="27">
        <f>SUM(G101:I101)</f>
        <v>1477116.63</v>
      </c>
      <c r="H100" s="28"/>
      <c r="I100" s="29"/>
      <c r="J100" s="8">
        <f>SUM(J101)</f>
        <v>1477116.63</v>
      </c>
      <c r="K100" s="8">
        <f t="shared" si="2"/>
        <v>100</v>
      </c>
    </row>
    <row r="101" spans="1:11" ht="13.5" customHeight="1">
      <c r="A101" s="62" t="s">
        <v>116</v>
      </c>
      <c r="B101" s="63"/>
      <c r="C101" s="64"/>
      <c r="D101" s="2" t="s">
        <v>30</v>
      </c>
      <c r="E101" s="2" t="s">
        <v>213</v>
      </c>
      <c r="F101" s="2" t="s">
        <v>113</v>
      </c>
      <c r="G101" s="27">
        <v>1477116.63</v>
      </c>
      <c r="H101" s="28"/>
      <c r="I101" s="29"/>
      <c r="J101" s="8">
        <v>1477116.63</v>
      </c>
      <c r="K101" s="8">
        <f t="shared" si="2"/>
        <v>100</v>
      </c>
    </row>
    <row r="102" spans="1:11" ht="21" customHeight="1">
      <c r="A102" s="30" t="s">
        <v>484</v>
      </c>
      <c r="B102" s="25"/>
      <c r="C102" s="26"/>
      <c r="D102" s="2" t="s">
        <v>30</v>
      </c>
      <c r="E102" s="2" t="s">
        <v>488</v>
      </c>
      <c r="F102" s="2" t="s">
        <v>24</v>
      </c>
      <c r="G102" s="27">
        <f>SUM(G103)</f>
        <v>3900</v>
      </c>
      <c r="H102" s="28"/>
      <c r="I102" s="29"/>
      <c r="J102" s="8">
        <f>SUM(J103)</f>
        <v>3900</v>
      </c>
      <c r="K102" s="8">
        <f t="shared" si="2"/>
        <v>100</v>
      </c>
    </row>
    <row r="103" spans="1:11" ht="32.25" customHeight="1">
      <c r="A103" s="30" t="s">
        <v>123</v>
      </c>
      <c r="B103" s="25"/>
      <c r="C103" s="26"/>
      <c r="D103" s="2" t="s">
        <v>30</v>
      </c>
      <c r="E103" s="2" t="s">
        <v>485</v>
      </c>
      <c r="F103" s="2" t="s">
        <v>120</v>
      </c>
      <c r="G103" s="27">
        <f>SUM(G104)</f>
        <v>3900</v>
      </c>
      <c r="H103" s="28"/>
      <c r="I103" s="29"/>
      <c r="J103" s="8">
        <f>SUM(J104)</f>
        <v>3900</v>
      </c>
      <c r="K103" s="8">
        <f t="shared" si="2"/>
        <v>100</v>
      </c>
    </row>
    <row r="104" spans="1:11" ht="13.5" customHeight="1">
      <c r="A104" s="30" t="s">
        <v>114</v>
      </c>
      <c r="B104" s="25"/>
      <c r="C104" s="26"/>
      <c r="D104" s="2" t="s">
        <v>30</v>
      </c>
      <c r="E104" s="2" t="s">
        <v>485</v>
      </c>
      <c r="F104" s="2" t="s">
        <v>113</v>
      </c>
      <c r="G104" s="27">
        <v>3900</v>
      </c>
      <c r="H104" s="28"/>
      <c r="I104" s="29"/>
      <c r="J104" s="8">
        <v>3900</v>
      </c>
      <c r="K104" s="8">
        <f t="shared" si="2"/>
        <v>100</v>
      </c>
    </row>
    <row r="105" spans="1:11" ht="24" customHeight="1">
      <c r="A105" s="30" t="s">
        <v>486</v>
      </c>
      <c r="B105" s="25"/>
      <c r="C105" s="26"/>
      <c r="D105" s="2" t="s">
        <v>30</v>
      </c>
      <c r="E105" s="2" t="s">
        <v>489</v>
      </c>
      <c r="F105" s="2" t="s">
        <v>24</v>
      </c>
      <c r="G105" s="27">
        <f>SUM(G106)</f>
        <v>3400</v>
      </c>
      <c r="H105" s="28"/>
      <c r="I105" s="29"/>
      <c r="J105" s="8">
        <f>SUM(J106)</f>
        <v>3400</v>
      </c>
      <c r="K105" s="8">
        <f t="shared" si="2"/>
        <v>100</v>
      </c>
    </row>
    <row r="106" spans="1:11" ht="33" customHeight="1">
      <c r="A106" s="30" t="s">
        <v>123</v>
      </c>
      <c r="B106" s="25"/>
      <c r="C106" s="26"/>
      <c r="D106" s="2" t="s">
        <v>30</v>
      </c>
      <c r="E106" s="2" t="s">
        <v>487</v>
      </c>
      <c r="F106" s="2" t="s">
        <v>120</v>
      </c>
      <c r="G106" s="27">
        <f>SUM(G107)</f>
        <v>3400</v>
      </c>
      <c r="H106" s="28"/>
      <c r="I106" s="29"/>
      <c r="J106" s="8">
        <f>SUM(J107)</f>
        <v>3400</v>
      </c>
      <c r="K106" s="8">
        <f t="shared" si="2"/>
        <v>100</v>
      </c>
    </row>
    <row r="107" spans="1:11" ht="13.5" customHeight="1">
      <c r="A107" s="30" t="s">
        <v>114</v>
      </c>
      <c r="B107" s="25"/>
      <c r="C107" s="26"/>
      <c r="D107" s="2" t="s">
        <v>30</v>
      </c>
      <c r="E107" s="2" t="s">
        <v>487</v>
      </c>
      <c r="F107" s="2" t="s">
        <v>113</v>
      </c>
      <c r="G107" s="27">
        <v>3400</v>
      </c>
      <c r="H107" s="28"/>
      <c r="I107" s="29"/>
      <c r="J107" s="8">
        <v>3400</v>
      </c>
      <c r="K107" s="8">
        <f t="shared" si="2"/>
        <v>100</v>
      </c>
    </row>
    <row r="108" spans="1:11" ht="28.5" customHeight="1">
      <c r="A108" s="30" t="s">
        <v>490</v>
      </c>
      <c r="B108" s="25"/>
      <c r="C108" s="26"/>
      <c r="D108" s="2" t="s">
        <v>30</v>
      </c>
      <c r="E108" s="2" t="s">
        <v>492</v>
      </c>
      <c r="F108" s="2" t="s">
        <v>24</v>
      </c>
      <c r="G108" s="27">
        <f>SUM(G109)</f>
        <v>13700</v>
      </c>
      <c r="H108" s="28"/>
      <c r="I108" s="29"/>
      <c r="J108" s="8">
        <f>SUM(J109)</f>
        <v>13700</v>
      </c>
      <c r="K108" s="8">
        <f t="shared" si="2"/>
        <v>100</v>
      </c>
    </row>
    <row r="109" spans="1:11" ht="30" customHeight="1">
      <c r="A109" s="30" t="s">
        <v>123</v>
      </c>
      <c r="B109" s="25"/>
      <c r="C109" s="26"/>
      <c r="D109" s="2" t="s">
        <v>30</v>
      </c>
      <c r="E109" s="2" t="s">
        <v>491</v>
      </c>
      <c r="F109" s="2" t="s">
        <v>120</v>
      </c>
      <c r="G109" s="27">
        <f>SUM(G110)</f>
        <v>13700</v>
      </c>
      <c r="H109" s="28"/>
      <c r="I109" s="29"/>
      <c r="J109" s="8">
        <f>SUM(J110)</f>
        <v>13700</v>
      </c>
      <c r="K109" s="8">
        <f t="shared" si="2"/>
        <v>100</v>
      </c>
    </row>
    <row r="110" spans="1:11" ht="13.5" customHeight="1">
      <c r="A110" s="30" t="s">
        <v>114</v>
      </c>
      <c r="B110" s="25"/>
      <c r="C110" s="26"/>
      <c r="D110" s="2" t="s">
        <v>30</v>
      </c>
      <c r="E110" s="2" t="s">
        <v>491</v>
      </c>
      <c r="F110" s="2" t="s">
        <v>113</v>
      </c>
      <c r="G110" s="27">
        <v>13700</v>
      </c>
      <c r="H110" s="28"/>
      <c r="I110" s="29"/>
      <c r="J110" s="8">
        <v>13700</v>
      </c>
      <c r="K110" s="8">
        <f t="shared" si="2"/>
        <v>100</v>
      </c>
    </row>
    <row r="111" spans="1:11" ht="21.75" customHeight="1">
      <c r="A111" s="30" t="s">
        <v>493</v>
      </c>
      <c r="B111" s="25"/>
      <c r="C111" s="26"/>
      <c r="D111" s="2" t="s">
        <v>30</v>
      </c>
      <c r="E111" s="2" t="s">
        <v>495</v>
      </c>
      <c r="F111" s="2" t="s">
        <v>24</v>
      </c>
      <c r="G111" s="27">
        <f>SUM(G112)</f>
        <v>16600</v>
      </c>
      <c r="H111" s="28"/>
      <c r="I111" s="29"/>
      <c r="J111" s="8">
        <f>SUM(J112)</f>
        <v>16600</v>
      </c>
      <c r="K111" s="8">
        <f t="shared" si="2"/>
        <v>100</v>
      </c>
    </row>
    <row r="112" spans="1:11" ht="31.5" customHeight="1">
      <c r="A112" s="30" t="s">
        <v>123</v>
      </c>
      <c r="B112" s="25"/>
      <c r="C112" s="26"/>
      <c r="D112" s="2" t="s">
        <v>30</v>
      </c>
      <c r="E112" s="2" t="s">
        <v>494</v>
      </c>
      <c r="F112" s="2" t="s">
        <v>120</v>
      </c>
      <c r="G112" s="27">
        <f>SUM(G113)</f>
        <v>16600</v>
      </c>
      <c r="H112" s="28"/>
      <c r="I112" s="29"/>
      <c r="J112" s="8">
        <f>SUM(J113)</f>
        <v>16600</v>
      </c>
      <c r="K112" s="8">
        <f t="shared" si="2"/>
        <v>100</v>
      </c>
    </row>
    <row r="113" spans="1:11" ht="13.5" customHeight="1">
      <c r="A113" s="30" t="s">
        <v>114</v>
      </c>
      <c r="B113" s="25"/>
      <c r="C113" s="26"/>
      <c r="D113" s="2" t="s">
        <v>30</v>
      </c>
      <c r="E113" s="2" t="s">
        <v>494</v>
      </c>
      <c r="F113" s="2" t="s">
        <v>113</v>
      </c>
      <c r="G113" s="27">
        <v>16600</v>
      </c>
      <c r="H113" s="28"/>
      <c r="I113" s="29"/>
      <c r="J113" s="8">
        <v>16600</v>
      </c>
      <c r="K113" s="8">
        <f t="shared" si="2"/>
        <v>100</v>
      </c>
    </row>
    <row r="114" spans="1:11" ht="26.25" customHeight="1">
      <c r="A114" s="30" t="s">
        <v>496</v>
      </c>
      <c r="B114" s="25"/>
      <c r="C114" s="26"/>
      <c r="D114" s="2" t="s">
        <v>30</v>
      </c>
      <c r="E114" s="2" t="s">
        <v>498</v>
      </c>
      <c r="F114" s="2" t="s">
        <v>24</v>
      </c>
      <c r="G114" s="27">
        <f>SUM(G115)</f>
        <v>11200</v>
      </c>
      <c r="H114" s="28"/>
      <c r="I114" s="29"/>
      <c r="J114" s="8">
        <f>SUM(J115)</f>
        <v>11200</v>
      </c>
      <c r="K114" s="8">
        <f t="shared" si="2"/>
        <v>100</v>
      </c>
    </row>
    <row r="115" spans="1:11" ht="31.5" customHeight="1">
      <c r="A115" s="30" t="s">
        <v>123</v>
      </c>
      <c r="B115" s="25"/>
      <c r="C115" s="26"/>
      <c r="D115" s="2" t="s">
        <v>30</v>
      </c>
      <c r="E115" s="2" t="s">
        <v>497</v>
      </c>
      <c r="F115" s="2" t="s">
        <v>120</v>
      </c>
      <c r="G115" s="27">
        <f>SUM(G116)</f>
        <v>11200</v>
      </c>
      <c r="H115" s="28"/>
      <c r="I115" s="29"/>
      <c r="J115" s="8">
        <f>SUM(J116)</f>
        <v>11200</v>
      </c>
      <c r="K115" s="8">
        <f t="shared" si="2"/>
        <v>100</v>
      </c>
    </row>
    <row r="116" spans="1:11" ht="10.5" customHeight="1">
      <c r="A116" s="30" t="s">
        <v>114</v>
      </c>
      <c r="B116" s="25"/>
      <c r="C116" s="26"/>
      <c r="D116" s="2" t="s">
        <v>30</v>
      </c>
      <c r="E116" s="2" t="s">
        <v>497</v>
      </c>
      <c r="F116" s="2" t="s">
        <v>113</v>
      </c>
      <c r="G116" s="27">
        <v>11200</v>
      </c>
      <c r="H116" s="28"/>
      <c r="I116" s="29"/>
      <c r="J116" s="8">
        <v>11200</v>
      </c>
      <c r="K116" s="8">
        <f t="shared" si="2"/>
        <v>100</v>
      </c>
    </row>
    <row r="117" spans="1:11" ht="13.5" customHeight="1" hidden="1">
      <c r="A117" s="46" t="s">
        <v>335</v>
      </c>
      <c r="B117" s="47"/>
      <c r="C117" s="48"/>
      <c r="D117" s="2" t="s">
        <v>336</v>
      </c>
      <c r="E117" s="2" t="s">
        <v>200</v>
      </c>
      <c r="F117" s="2" t="s">
        <v>24</v>
      </c>
      <c r="G117" s="27">
        <f>SUM(G118)</f>
        <v>0</v>
      </c>
      <c r="H117" s="28"/>
      <c r="I117" s="29"/>
      <c r="J117" s="8">
        <f>SUM(J118)</f>
        <v>0</v>
      </c>
      <c r="K117" s="8" t="e">
        <f t="shared" si="2"/>
        <v>#DIV/0!</v>
      </c>
    </row>
    <row r="118" spans="1:11" ht="13.5" customHeight="1" hidden="1">
      <c r="A118" s="30" t="s">
        <v>112</v>
      </c>
      <c r="B118" s="25"/>
      <c r="C118" s="26"/>
      <c r="D118" s="2" t="s">
        <v>336</v>
      </c>
      <c r="E118" s="2" t="s">
        <v>199</v>
      </c>
      <c r="F118" s="2" t="s">
        <v>24</v>
      </c>
      <c r="G118" s="27">
        <f>SUM(G119)</f>
        <v>0</v>
      </c>
      <c r="H118" s="28"/>
      <c r="I118" s="29"/>
      <c r="J118" s="8">
        <f>SUM(J119)</f>
        <v>0</v>
      </c>
      <c r="K118" s="8" t="e">
        <f t="shared" si="2"/>
        <v>#DIV/0!</v>
      </c>
    </row>
    <row r="119" spans="1:11" ht="21" customHeight="1" hidden="1">
      <c r="A119" s="30" t="s">
        <v>111</v>
      </c>
      <c r="B119" s="25"/>
      <c r="C119" s="26"/>
      <c r="D119" s="2" t="s">
        <v>336</v>
      </c>
      <c r="E119" s="2" t="s">
        <v>201</v>
      </c>
      <c r="F119" s="2" t="s">
        <v>24</v>
      </c>
      <c r="G119" s="27">
        <f>SUM(G120)</f>
        <v>0</v>
      </c>
      <c r="H119" s="28"/>
      <c r="I119" s="29"/>
      <c r="J119" s="8">
        <f>SUM(J120)</f>
        <v>0</v>
      </c>
      <c r="K119" s="8" t="e">
        <f t="shared" si="2"/>
        <v>#DIV/0!</v>
      </c>
    </row>
    <row r="120" spans="1:11" ht="21.75" customHeight="1" hidden="1">
      <c r="A120" s="30" t="s">
        <v>337</v>
      </c>
      <c r="B120" s="25"/>
      <c r="C120" s="26"/>
      <c r="D120" s="2" t="s">
        <v>336</v>
      </c>
      <c r="E120" s="2" t="s">
        <v>338</v>
      </c>
      <c r="F120" s="2" t="s">
        <v>24</v>
      </c>
      <c r="G120" s="27">
        <f>SUM(G121)</f>
        <v>0</v>
      </c>
      <c r="H120" s="28"/>
      <c r="I120" s="29"/>
      <c r="J120" s="8">
        <f>SUM(J121)</f>
        <v>0</v>
      </c>
      <c r="K120" s="8" t="e">
        <f t="shared" si="2"/>
        <v>#DIV/0!</v>
      </c>
    </row>
    <row r="121" spans="1:11" ht="13.5" customHeight="1" hidden="1">
      <c r="A121" s="30" t="s">
        <v>180</v>
      </c>
      <c r="B121" s="25"/>
      <c r="C121" s="26"/>
      <c r="D121" s="2" t="s">
        <v>336</v>
      </c>
      <c r="E121" s="2" t="s">
        <v>338</v>
      </c>
      <c r="F121" s="2" t="s">
        <v>126</v>
      </c>
      <c r="G121" s="27">
        <f>SUM(G122)</f>
        <v>0</v>
      </c>
      <c r="H121" s="28"/>
      <c r="I121" s="29"/>
      <c r="J121" s="8">
        <f>SUM(J122)</f>
        <v>0</v>
      </c>
      <c r="K121" s="8" t="e">
        <f t="shared" si="2"/>
        <v>#DIV/0!</v>
      </c>
    </row>
    <row r="122" spans="1:11" ht="12" customHeight="1" hidden="1">
      <c r="A122" s="30" t="s">
        <v>340</v>
      </c>
      <c r="B122" s="25"/>
      <c r="C122" s="26"/>
      <c r="D122" s="2" t="s">
        <v>336</v>
      </c>
      <c r="E122" s="2" t="s">
        <v>338</v>
      </c>
      <c r="F122" s="2" t="s">
        <v>339</v>
      </c>
      <c r="G122" s="27">
        <v>0</v>
      </c>
      <c r="H122" s="28"/>
      <c r="I122" s="29"/>
      <c r="J122" s="8">
        <v>0</v>
      </c>
      <c r="K122" s="8" t="e">
        <f t="shared" si="2"/>
        <v>#DIV/0!</v>
      </c>
    </row>
    <row r="123" spans="1:11" ht="21" customHeight="1" hidden="1">
      <c r="A123" s="65" t="s">
        <v>45</v>
      </c>
      <c r="B123" s="49"/>
      <c r="C123" s="50"/>
      <c r="D123" s="2" t="s">
        <v>91</v>
      </c>
      <c r="E123" s="2" t="s">
        <v>200</v>
      </c>
      <c r="F123" s="2" t="s">
        <v>24</v>
      </c>
      <c r="G123" s="27">
        <f>SUM(G127)</f>
        <v>0</v>
      </c>
      <c r="H123" s="28"/>
      <c r="I123" s="29"/>
      <c r="J123" s="8">
        <v>0</v>
      </c>
      <c r="K123" s="8" t="e">
        <f t="shared" si="2"/>
        <v>#DIV/0!</v>
      </c>
    </row>
    <row r="124" spans="1:11" ht="20.25" customHeight="1" hidden="1">
      <c r="A124" s="30" t="s">
        <v>112</v>
      </c>
      <c r="B124" s="25"/>
      <c r="C124" s="26"/>
      <c r="D124" s="2" t="s">
        <v>91</v>
      </c>
      <c r="E124" s="2" t="s">
        <v>199</v>
      </c>
      <c r="F124" s="2" t="s">
        <v>24</v>
      </c>
      <c r="G124" s="27">
        <f>SUM(G125)</f>
        <v>0</v>
      </c>
      <c r="H124" s="28"/>
      <c r="I124" s="29"/>
      <c r="J124" s="8">
        <v>0</v>
      </c>
      <c r="K124" s="8" t="e">
        <f t="shared" si="2"/>
        <v>#DIV/0!</v>
      </c>
    </row>
    <row r="125" spans="1:11" ht="21.75" customHeight="1" hidden="1">
      <c r="A125" s="30" t="s">
        <v>111</v>
      </c>
      <c r="B125" s="25"/>
      <c r="C125" s="26"/>
      <c r="D125" s="2" t="s">
        <v>91</v>
      </c>
      <c r="E125" s="2" t="s">
        <v>201</v>
      </c>
      <c r="F125" s="2" t="s">
        <v>24</v>
      </c>
      <c r="G125" s="27">
        <f>SUM(G127)</f>
        <v>0</v>
      </c>
      <c r="H125" s="28"/>
      <c r="I125" s="29"/>
      <c r="J125" s="8">
        <v>0</v>
      </c>
      <c r="K125" s="8" t="e">
        <f t="shared" si="2"/>
        <v>#DIV/0!</v>
      </c>
    </row>
    <row r="126" spans="1:11" ht="22.5" customHeight="1" hidden="1">
      <c r="A126" s="30" t="s">
        <v>202</v>
      </c>
      <c r="B126" s="25"/>
      <c r="C126" s="26"/>
      <c r="D126" s="2" t="s">
        <v>91</v>
      </c>
      <c r="E126" s="2" t="s">
        <v>203</v>
      </c>
      <c r="F126" s="2" t="s">
        <v>24</v>
      </c>
      <c r="G126" s="27">
        <f>SUM(G127)</f>
        <v>0</v>
      </c>
      <c r="H126" s="28"/>
      <c r="I126" s="29"/>
      <c r="J126" s="8">
        <v>0</v>
      </c>
      <c r="K126" s="8">
        <v>0</v>
      </c>
    </row>
    <row r="127" spans="1:11" ht="21" customHeight="1" hidden="1">
      <c r="A127" s="30" t="s">
        <v>102</v>
      </c>
      <c r="B127" s="25"/>
      <c r="C127" s="26"/>
      <c r="D127" s="2" t="s">
        <v>91</v>
      </c>
      <c r="E127" s="2" t="s">
        <v>286</v>
      </c>
      <c r="F127" s="2" t="s">
        <v>24</v>
      </c>
      <c r="G127" s="27">
        <f>SUM(G128)</f>
        <v>0</v>
      </c>
      <c r="H127" s="28"/>
      <c r="I127" s="29"/>
      <c r="J127" s="8">
        <v>0</v>
      </c>
      <c r="K127" s="8" t="e">
        <f t="shared" si="2"/>
        <v>#DIV/0!</v>
      </c>
    </row>
    <row r="128" spans="1:11" ht="19.5" customHeight="1" hidden="1">
      <c r="A128" s="30" t="s">
        <v>119</v>
      </c>
      <c r="B128" s="25"/>
      <c r="C128" s="26"/>
      <c r="D128" s="2" t="s">
        <v>91</v>
      </c>
      <c r="E128" s="2" t="s">
        <v>286</v>
      </c>
      <c r="F128" s="2" t="s">
        <v>118</v>
      </c>
      <c r="G128" s="27">
        <v>0</v>
      </c>
      <c r="H128" s="28"/>
      <c r="I128" s="29"/>
      <c r="J128" s="8">
        <v>0</v>
      </c>
      <c r="K128" s="8" t="e">
        <f t="shared" si="2"/>
        <v>#DIV/0!</v>
      </c>
    </row>
    <row r="129" spans="1:11" ht="12.75">
      <c r="A129" s="65" t="s">
        <v>10</v>
      </c>
      <c r="B129" s="49"/>
      <c r="C129" s="50"/>
      <c r="D129" s="2" t="s">
        <v>77</v>
      </c>
      <c r="E129" s="2" t="s">
        <v>200</v>
      </c>
      <c r="F129" s="2" t="s">
        <v>24</v>
      </c>
      <c r="G129" s="27">
        <f>SUM(G130,G182,G189,G200,G210,)</f>
        <v>43621183.150000006</v>
      </c>
      <c r="H129" s="28"/>
      <c r="I129" s="29"/>
      <c r="J129" s="10">
        <f>SUM(J130,J182,J189,J200,J210)</f>
        <v>43617960.150000006</v>
      </c>
      <c r="K129" s="8">
        <f t="shared" si="2"/>
        <v>99.99261138793756</v>
      </c>
    </row>
    <row r="130" spans="1:11" ht="12.75" customHeight="1">
      <c r="A130" s="30" t="s">
        <v>112</v>
      </c>
      <c r="B130" s="25"/>
      <c r="C130" s="26"/>
      <c r="D130" s="2" t="s">
        <v>77</v>
      </c>
      <c r="E130" s="2" t="s">
        <v>199</v>
      </c>
      <c r="F130" s="2" t="s">
        <v>24</v>
      </c>
      <c r="G130" s="27">
        <f>SUM(G131)</f>
        <v>20854110.28</v>
      </c>
      <c r="H130" s="28"/>
      <c r="I130" s="29"/>
      <c r="J130" s="8">
        <f>SUM(J131)</f>
        <v>20850887.28</v>
      </c>
      <c r="K130" s="8">
        <f t="shared" si="2"/>
        <v>99.98454501315699</v>
      </c>
    </row>
    <row r="131" spans="1:11" ht="19.5" customHeight="1">
      <c r="A131" s="30" t="s">
        <v>111</v>
      </c>
      <c r="B131" s="25"/>
      <c r="C131" s="26"/>
      <c r="D131" s="2" t="s">
        <v>77</v>
      </c>
      <c r="E131" s="2" t="s">
        <v>201</v>
      </c>
      <c r="F131" s="2" t="s">
        <v>24</v>
      </c>
      <c r="G131" s="27">
        <f>SUM(G132+G174+G179)</f>
        <v>20854110.28</v>
      </c>
      <c r="H131" s="28"/>
      <c r="I131" s="29"/>
      <c r="J131" s="8">
        <f>SUM(J132+J174+J179)</f>
        <v>20850887.28</v>
      </c>
      <c r="K131" s="8">
        <f t="shared" si="2"/>
        <v>99.98454501315699</v>
      </c>
    </row>
    <row r="132" spans="1:11" ht="15" customHeight="1">
      <c r="A132" s="30" t="s">
        <v>202</v>
      </c>
      <c r="B132" s="25"/>
      <c r="C132" s="26"/>
      <c r="D132" s="2" t="s">
        <v>77</v>
      </c>
      <c r="E132" s="2" t="s">
        <v>203</v>
      </c>
      <c r="F132" s="2" t="s">
        <v>24</v>
      </c>
      <c r="G132" s="27">
        <f>SUM(G133+G136+G141+G144+G154+G159+G164+G169)</f>
        <v>18355427.28</v>
      </c>
      <c r="H132" s="28"/>
      <c r="I132" s="29"/>
      <c r="J132" s="8">
        <f>SUM(J133,J136,J141,J144,J151,,J154,J159,J164,J169)</f>
        <v>18352204.28</v>
      </c>
      <c r="K132" s="8">
        <f t="shared" si="2"/>
        <v>99.98244116058518</v>
      </c>
    </row>
    <row r="133" spans="1:11" ht="63" customHeight="1">
      <c r="A133" s="30" t="s">
        <v>602</v>
      </c>
      <c r="B133" s="25"/>
      <c r="C133" s="26"/>
      <c r="D133" s="2" t="s">
        <v>77</v>
      </c>
      <c r="E133" s="2" t="s">
        <v>603</v>
      </c>
      <c r="F133" s="2" t="s">
        <v>24</v>
      </c>
      <c r="G133" s="31">
        <f>SUM(G134:I134)</f>
        <v>124992</v>
      </c>
      <c r="H133" s="32"/>
      <c r="I133" s="33"/>
      <c r="J133" s="8">
        <f>SUM(J134)</f>
        <v>124992</v>
      </c>
      <c r="K133" s="21">
        <f>SUM(J133/G133*100)</f>
        <v>100</v>
      </c>
    </row>
    <row r="134" spans="1:11" ht="40.5" customHeight="1">
      <c r="A134" s="30" t="s">
        <v>123</v>
      </c>
      <c r="B134" s="25"/>
      <c r="C134" s="26"/>
      <c r="D134" s="2" t="s">
        <v>77</v>
      </c>
      <c r="E134" s="2" t="s">
        <v>604</v>
      </c>
      <c r="F134" s="2" t="s">
        <v>120</v>
      </c>
      <c r="G134" s="31">
        <f>SUM(G135)</f>
        <v>124992</v>
      </c>
      <c r="H134" s="32"/>
      <c r="I134" s="33"/>
      <c r="J134" s="8">
        <f>SUM(J135)</f>
        <v>124992</v>
      </c>
      <c r="K134" s="21">
        <f>SUM(J134/G134*100)</f>
        <v>100</v>
      </c>
    </row>
    <row r="135" spans="1:11" ht="18" customHeight="1">
      <c r="A135" s="62" t="s">
        <v>116</v>
      </c>
      <c r="B135" s="63"/>
      <c r="C135" s="64"/>
      <c r="D135" s="2" t="s">
        <v>77</v>
      </c>
      <c r="E135" s="2" t="s">
        <v>604</v>
      </c>
      <c r="F135" s="2" t="s">
        <v>113</v>
      </c>
      <c r="G135" s="31">
        <v>124992</v>
      </c>
      <c r="H135" s="32"/>
      <c r="I135" s="33"/>
      <c r="J135" s="10">
        <v>124992</v>
      </c>
      <c r="K135" s="21">
        <f>SUM(J135/G135*100)</f>
        <v>100</v>
      </c>
    </row>
    <row r="136" spans="1:11" ht="61.5" customHeight="1">
      <c r="A136" s="46" t="s">
        <v>276</v>
      </c>
      <c r="B136" s="47"/>
      <c r="C136" s="48"/>
      <c r="D136" s="2" t="s">
        <v>77</v>
      </c>
      <c r="E136" s="2" t="s">
        <v>288</v>
      </c>
      <c r="F136" s="2" t="s">
        <v>24</v>
      </c>
      <c r="G136" s="27">
        <f>SUM(G137,G139)</f>
        <v>1922010</v>
      </c>
      <c r="H136" s="28"/>
      <c r="I136" s="29"/>
      <c r="J136" s="8">
        <f>SUM(J137,J139)</f>
        <v>1922010</v>
      </c>
      <c r="K136" s="8">
        <f t="shared" si="2"/>
        <v>100</v>
      </c>
    </row>
    <row r="137" spans="1:11" ht="36" customHeight="1">
      <c r="A137" s="30" t="s">
        <v>123</v>
      </c>
      <c r="B137" s="25"/>
      <c r="C137" s="26"/>
      <c r="D137" s="2" t="s">
        <v>77</v>
      </c>
      <c r="E137" s="2" t="s">
        <v>214</v>
      </c>
      <c r="F137" s="2" t="s">
        <v>120</v>
      </c>
      <c r="G137" s="27">
        <f>SUM(G138)</f>
        <v>1545445.6</v>
      </c>
      <c r="H137" s="28"/>
      <c r="I137" s="29"/>
      <c r="J137" s="8">
        <f>SUM(J138)</f>
        <v>1545445.6</v>
      </c>
      <c r="K137" s="8">
        <f t="shared" si="2"/>
        <v>100</v>
      </c>
    </row>
    <row r="138" spans="1:11" ht="12" customHeight="1">
      <c r="A138" s="62" t="s">
        <v>116</v>
      </c>
      <c r="B138" s="63"/>
      <c r="C138" s="64"/>
      <c r="D138" s="2" t="s">
        <v>77</v>
      </c>
      <c r="E138" s="2" t="s">
        <v>214</v>
      </c>
      <c r="F138" s="2" t="s">
        <v>113</v>
      </c>
      <c r="G138" s="27">
        <v>1545445.6</v>
      </c>
      <c r="H138" s="28"/>
      <c r="I138" s="29"/>
      <c r="J138" s="8">
        <v>1545445.6</v>
      </c>
      <c r="K138" s="8">
        <f t="shared" si="2"/>
        <v>100</v>
      </c>
    </row>
    <row r="139" spans="1:11" ht="12" customHeight="1">
      <c r="A139" s="30" t="s">
        <v>117</v>
      </c>
      <c r="B139" s="25"/>
      <c r="C139" s="26"/>
      <c r="D139" s="2" t="s">
        <v>77</v>
      </c>
      <c r="E139" s="2" t="s">
        <v>214</v>
      </c>
      <c r="F139" s="2" t="s">
        <v>115</v>
      </c>
      <c r="G139" s="27">
        <f>SUM(G140)</f>
        <v>376564.4</v>
      </c>
      <c r="H139" s="28"/>
      <c r="I139" s="29"/>
      <c r="J139" s="8">
        <f>SUM(J140)</f>
        <v>376564.4</v>
      </c>
      <c r="K139" s="8">
        <f t="shared" si="2"/>
        <v>100</v>
      </c>
    </row>
    <row r="140" spans="1:11" ht="21" customHeight="1">
      <c r="A140" s="30" t="s">
        <v>125</v>
      </c>
      <c r="B140" s="25"/>
      <c r="C140" s="26"/>
      <c r="D140" s="2" t="s">
        <v>77</v>
      </c>
      <c r="E140" s="2" t="s">
        <v>214</v>
      </c>
      <c r="F140" s="2" t="s">
        <v>121</v>
      </c>
      <c r="G140" s="27">
        <v>376564.4</v>
      </c>
      <c r="H140" s="28"/>
      <c r="I140" s="29"/>
      <c r="J140" s="10">
        <v>376564.4</v>
      </c>
      <c r="K140" s="8">
        <f t="shared" si="2"/>
        <v>100</v>
      </c>
    </row>
    <row r="141" spans="1:11" ht="36.75" customHeight="1">
      <c r="A141" s="30" t="s">
        <v>585</v>
      </c>
      <c r="B141" s="25"/>
      <c r="C141" s="26"/>
      <c r="D141" s="2" t="s">
        <v>77</v>
      </c>
      <c r="E141" s="2" t="s">
        <v>586</v>
      </c>
      <c r="F141" s="2" t="s">
        <v>24</v>
      </c>
      <c r="G141" s="27">
        <f>SUM(G142)</f>
        <v>178373</v>
      </c>
      <c r="H141" s="28"/>
      <c r="I141" s="29"/>
      <c r="J141" s="8">
        <f>SUM(J142)</f>
        <v>178373</v>
      </c>
      <c r="K141" s="8">
        <f t="shared" si="2"/>
        <v>100</v>
      </c>
    </row>
    <row r="142" spans="1:11" ht="21" customHeight="1">
      <c r="A142" s="30" t="s">
        <v>123</v>
      </c>
      <c r="B142" s="25"/>
      <c r="C142" s="26"/>
      <c r="D142" s="2" t="s">
        <v>77</v>
      </c>
      <c r="E142" s="2" t="s">
        <v>587</v>
      </c>
      <c r="F142" s="2" t="s">
        <v>120</v>
      </c>
      <c r="G142" s="27">
        <f>SUM(G143)</f>
        <v>178373</v>
      </c>
      <c r="H142" s="28"/>
      <c r="I142" s="29"/>
      <c r="J142" s="8">
        <f>SUM(J143)</f>
        <v>178373</v>
      </c>
      <c r="K142" s="8">
        <f t="shared" si="2"/>
        <v>100</v>
      </c>
    </row>
    <row r="143" spans="1:11" ht="21" customHeight="1">
      <c r="A143" s="62" t="s">
        <v>116</v>
      </c>
      <c r="B143" s="63"/>
      <c r="C143" s="64"/>
      <c r="D143" s="2" t="s">
        <v>77</v>
      </c>
      <c r="E143" s="2" t="s">
        <v>587</v>
      </c>
      <c r="F143" s="2" t="s">
        <v>113</v>
      </c>
      <c r="G143" s="27">
        <v>178373</v>
      </c>
      <c r="H143" s="28"/>
      <c r="I143" s="29"/>
      <c r="J143" s="10">
        <v>178373</v>
      </c>
      <c r="K143" s="8">
        <f t="shared" si="2"/>
        <v>100</v>
      </c>
    </row>
    <row r="144" spans="1:11" ht="21.75" customHeight="1">
      <c r="A144" s="30" t="s">
        <v>142</v>
      </c>
      <c r="B144" s="25"/>
      <c r="C144" s="26"/>
      <c r="D144" s="2" t="s">
        <v>77</v>
      </c>
      <c r="E144" s="2" t="s">
        <v>289</v>
      </c>
      <c r="F144" s="2" t="s">
        <v>24</v>
      </c>
      <c r="G144" s="27">
        <f>SUM(G145,G147,G149)</f>
        <v>13436634.28</v>
      </c>
      <c r="H144" s="28"/>
      <c r="I144" s="29"/>
      <c r="J144" s="8">
        <f>SUM(J145,J147,J149)</f>
        <v>13436634.28</v>
      </c>
      <c r="K144" s="8">
        <f t="shared" si="2"/>
        <v>100</v>
      </c>
    </row>
    <row r="145" spans="1:11" ht="31.5" customHeight="1">
      <c r="A145" s="30" t="s">
        <v>123</v>
      </c>
      <c r="B145" s="25"/>
      <c r="C145" s="26"/>
      <c r="D145" s="2" t="s">
        <v>77</v>
      </c>
      <c r="E145" s="2" t="s">
        <v>205</v>
      </c>
      <c r="F145" s="2" t="s">
        <v>120</v>
      </c>
      <c r="G145" s="27">
        <f>SUM(G146)</f>
        <v>12772725.92</v>
      </c>
      <c r="H145" s="28"/>
      <c r="I145" s="29"/>
      <c r="J145" s="8">
        <f>SUM(J146)</f>
        <v>12772725.92</v>
      </c>
      <c r="K145" s="8">
        <f t="shared" si="2"/>
        <v>100</v>
      </c>
    </row>
    <row r="146" spans="1:11" ht="12" customHeight="1">
      <c r="A146" s="62" t="s">
        <v>116</v>
      </c>
      <c r="B146" s="63"/>
      <c r="C146" s="64"/>
      <c r="D146" s="2" t="s">
        <v>77</v>
      </c>
      <c r="E146" s="2" t="s">
        <v>205</v>
      </c>
      <c r="F146" s="2" t="s">
        <v>113</v>
      </c>
      <c r="G146" s="27">
        <v>12772725.92</v>
      </c>
      <c r="H146" s="28"/>
      <c r="I146" s="29"/>
      <c r="J146" s="10">
        <v>12772725.92</v>
      </c>
      <c r="K146" s="8">
        <f t="shared" si="2"/>
        <v>100</v>
      </c>
    </row>
    <row r="147" spans="1:11" ht="13.5" customHeight="1">
      <c r="A147" s="30" t="s">
        <v>117</v>
      </c>
      <c r="B147" s="25"/>
      <c r="C147" s="26"/>
      <c r="D147" s="2" t="s">
        <v>77</v>
      </c>
      <c r="E147" s="2" t="s">
        <v>205</v>
      </c>
      <c r="F147" s="2" t="s">
        <v>115</v>
      </c>
      <c r="G147" s="27">
        <f>SUM(G148)</f>
        <v>529860</v>
      </c>
      <c r="H147" s="28"/>
      <c r="I147" s="29"/>
      <c r="J147" s="8">
        <f>SUM(J148)</f>
        <v>529860</v>
      </c>
      <c r="K147" s="8">
        <f t="shared" si="2"/>
        <v>100</v>
      </c>
    </row>
    <row r="148" spans="1:11" ht="21.75" customHeight="1">
      <c r="A148" s="30" t="s">
        <v>125</v>
      </c>
      <c r="B148" s="25"/>
      <c r="C148" s="26"/>
      <c r="D148" s="2" t="s">
        <v>77</v>
      </c>
      <c r="E148" s="2" t="s">
        <v>205</v>
      </c>
      <c r="F148" s="2" t="s">
        <v>121</v>
      </c>
      <c r="G148" s="27">
        <v>529860</v>
      </c>
      <c r="H148" s="28"/>
      <c r="I148" s="29"/>
      <c r="J148" s="8">
        <v>529860</v>
      </c>
      <c r="K148" s="8">
        <f t="shared" si="2"/>
        <v>100</v>
      </c>
    </row>
    <row r="149" spans="1:11" ht="12" customHeight="1">
      <c r="A149" s="30" t="s">
        <v>180</v>
      </c>
      <c r="B149" s="25"/>
      <c r="C149" s="26"/>
      <c r="D149" s="2" t="s">
        <v>77</v>
      </c>
      <c r="E149" s="2" t="s">
        <v>205</v>
      </c>
      <c r="F149" s="2" t="s">
        <v>126</v>
      </c>
      <c r="G149" s="27">
        <f>SUM(G150)</f>
        <v>134048.36</v>
      </c>
      <c r="H149" s="28"/>
      <c r="I149" s="29"/>
      <c r="J149" s="12">
        <f>SUM(J150)</f>
        <v>134048.36</v>
      </c>
      <c r="K149" s="8">
        <f t="shared" si="2"/>
        <v>100</v>
      </c>
    </row>
    <row r="150" spans="1:11" ht="13.5" customHeight="1">
      <c r="A150" s="30" t="s">
        <v>193</v>
      </c>
      <c r="B150" s="25"/>
      <c r="C150" s="26"/>
      <c r="D150" s="2" t="s">
        <v>77</v>
      </c>
      <c r="E150" s="2" t="s">
        <v>205</v>
      </c>
      <c r="F150" s="2" t="s">
        <v>192</v>
      </c>
      <c r="G150" s="27">
        <v>134048.36</v>
      </c>
      <c r="H150" s="28"/>
      <c r="I150" s="29"/>
      <c r="J150" s="8">
        <v>134048.36</v>
      </c>
      <c r="K150" s="8">
        <f t="shared" si="2"/>
        <v>100</v>
      </c>
    </row>
    <row r="151" spans="1:11" ht="15.75" customHeight="1" hidden="1">
      <c r="A151" s="30" t="s">
        <v>350</v>
      </c>
      <c r="B151" s="25"/>
      <c r="C151" s="26"/>
      <c r="D151" s="2" t="s">
        <v>77</v>
      </c>
      <c r="E151" s="2" t="s">
        <v>286</v>
      </c>
      <c r="F151" s="2" t="s">
        <v>24</v>
      </c>
      <c r="G151" s="27">
        <f>SUM(G152)</f>
        <v>0</v>
      </c>
      <c r="H151" s="28"/>
      <c r="I151" s="29"/>
      <c r="J151" s="8">
        <f>SUM(J152)</f>
        <v>0</v>
      </c>
      <c r="K151" s="8" t="e">
        <f t="shared" si="2"/>
        <v>#DIV/0!</v>
      </c>
    </row>
    <row r="152" spans="1:11" ht="14.25" customHeight="1" hidden="1">
      <c r="A152" s="30" t="s">
        <v>117</v>
      </c>
      <c r="B152" s="25"/>
      <c r="C152" s="26"/>
      <c r="D152" s="2" t="s">
        <v>77</v>
      </c>
      <c r="E152" s="2" t="s">
        <v>286</v>
      </c>
      <c r="F152" s="2" t="s">
        <v>115</v>
      </c>
      <c r="G152" s="27">
        <f>SUM(G153)</f>
        <v>0</v>
      </c>
      <c r="H152" s="28"/>
      <c r="I152" s="29"/>
      <c r="J152" s="8">
        <f>SUM(J153)</f>
        <v>0</v>
      </c>
      <c r="K152" s="8" t="e">
        <f t="shared" si="2"/>
        <v>#DIV/0!</v>
      </c>
    </row>
    <row r="153" spans="1:11" ht="13.5" customHeight="1" hidden="1">
      <c r="A153" s="30" t="s">
        <v>125</v>
      </c>
      <c r="B153" s="25"/>
      <c r="C153" s="26"/>
      <c r="D153" s="2" t="s">
        <v>77</v>
      </c>
      <c r="E153" s="2" t="s">
        <v>286</v>
      </c>
      <c r="F153" s="2" t="s">
        <v>121</v>
      </c>
      <c r="G153" s="27">
        <v>0</v>
      </c>
      <c r="H153" s="28"/>
      <c r="I153" s="29"/>
      <c r="J153" s="8">
        <v>0</v>
      </c>
      <c r="K153" s="8" t="e">
        <f t="shared" si="2"/>
        <v>#DIV/0!</v>
      </c>
    </row>
    <row r="154" spans="1:11" ht="18.75" customHeight="1">
      <c r="A154" s="30" t="s">
        <v>98</v>
      </c>
      <c r="B154" s="25"/>
      <c r="C154" s="26"/>
      <c r="D154" s="2" t="s">
        <v>77</v>
      </c>
      <c r="E154" s="2" t="s">
        <v>290</v>
      </c>
      <c r="F154" s="2" t="s">
        <v>24</v>
      </c>
      <c r="G154" s="27">
        <f>SUM(G155,G157)</f>
        <v>1167127</v>
      </c>
      <c r="H154" s="28"/>
      <c r="I154" s="29"/>
      <c r="J154" s="8">
        <f>SUM(J155,J157)</f>
        <v>1167127</v>
      </c>
      <c r="K154" s="8">
        <f t="shared" si="2"/>
        <v>100</v>
      </c>
    </row>
    <row r="155" spans="1:11" ht="32.25" customHeight="1">
      <c r="A155" s="30" t="s">
        <v>123</v>
      </c>
      <c r="B155" s="25"/>
      <c r="C155" s="26"/>
      <c r="D155" s="2" t="s">
        <v>77</v>
      </c>
      <c r="E155" s="2" t="s">
        <v>217</v>
      </c>
      <c r="F155" s="2" t="s">
        <v>120</v>
      </c>
      <c r="G155" s="27">
        <f>SUM(G156)</f>
        <v>1133109.77</v>
      </c>
      <c r="H155" s="28"/>
      <c r="I155" s="29"/>
      <c r="J155" s="10">
        <f>SUM(J156)</f>
        <v>1133109.77</v>
      </c>
      <c r="K155" s="8">
        <f t="shared" si="2"/>
        <v>100</v>
      </c>
    </row>
    <row r="156" spans="1:11" ht="14.25" customHeight="1">
      <c r="A156" s="62" t="s">
        <v>116</v>
      </c>
      <c r="B156" s="63"/>
      <c r="C156" s="64"/>
      <c r="D156" s="2" t="s">
        <v>77</v>
      </c>
      <c r="E156" s="2" t="s">
        <v>217</v>
      </c>
      <c r="F156" s="2" t="s">
        <v>113</v>
      </c>
      <c r="G156" s="27">
        <v>1133109.77</v>
      </c>
      <c r="H156" s="28"/>
      <c r="I156" s="29"/>
      <c r="J156" s="8">
        <v>1133109.77</v>
      </c>
      <c r="K156" s="8">
        <f t="shared" si="2"/>
        <v>100</v>
      </c>
    </row>
    <row r="157" spans="1:11" ht="15.75" customHeight="1">
      <c r="A157" s="30" t="s">
        <v>117</v>
      </c>
      <c r="B157" s="25"/>
      <c r="C157" s="26"/>
      <c r="D157" s="2" t="s">
        <v>77</v>
      </c>
      <c r="E157" s="2" t="s">
        <v>217</v>
      </c>
      <c r="F157" s="2" t="s">
        <v>115</v>
      </c>
      <c r="G157" s="27">
        <f>SUM(G158)</f>
        <v>34017.23</v>
      </c>
      <c r="H157" s="28"/>
      <c r="I157" s="29"/>
      <c r="J157" s="8">
        <f>SUM(J158)</f>
        <v>34017.23</v>
      </c>
      <c r="K157" s="8">
        <f t="shared" si="2"/>
        <v>100</v>
      </c>
    </row>
    <row r="158" spans="1:11" ht="13.5" customHeight="1">
      <c r="A158" s="30" t="s">
        <v>125</v>
      </c>
      <c r="B158" s="25"/>
      <c r="C158" s="26"/>
      <c r="D158" s="2" t="s">
        <v>77</v>
      </c>
      <c r="E158" s="2" t="s">
        <v>217</v>
      </c>
      <c r="F158" s="2" t="s">
        <v>121</v>
      </c>
      <c r="G158" s="27">
        <v>34017.23</v>
      </c>
      <c r="H158" s="28"/>
      <c r="I158" s="29"/>
      <c r="J158" s="8">
        <v>34017.23</v>
      </c>
      <c r="K158" s="8">
        <f aca="true" t="shared" si="3" ref="K158:K242">SUM(J158/G158*100)</f>
        <v>100</v>
      </c>
    </row>
    <row r="159" spans="1:11" ht="20.25" customHeight="1">
      <c r="A159" s="30" t="s">
        <v>63</v>
      </c>
      <c r="B159" s="25"/>
      <c r="C159" s="26"/>
      <c r="D159" s="2" t="s">
        <v>77</v>
      </c>
      <c r="E159" s="2" t="s">
        <v>291</v>
      </c>
      <c r="F159" s="2" t="s">
        <v>24</v>
      </c>
      <c r="G159" s="27">
        <f>SUM(G160,G162)</f>
        <v>748087</v>
      </c>
      <c r="H159" s="28"/>
      <c r="I159" s="29"/>
      <c r="J159" s="8">
        <f>SUM(J160,J162)</f>
        <v>748087</v>
      </c>
      <c r="K159" s="8">
        <f t="shared" si="3"/>
        <v>100</v>
      </c>
    </row>
    <row r="160" spans="1:11" ht="30.75" customHeight="1">
      <c r="A160" s="30" t="s">
        <v>123</v>
      </c>
      <c r="B160" s="25"/>
      <c r="C160" s="26"/>
      <c r="D160" s="2" t="s">
        <v>77</v>
      </c>
      <c r="E160" s="2" t="s">
        <v>218</v>
      </c>
      <c r="F160" s="2" t="s">
        <v>120</v>
      </c>
      <c r="G160" s="27">
        <f>SUM(G161)</f>
        <v>743635.42</v>
      </c>
      <c r="H160" s="28"/>
      <c r="I160" s="29"/>
      <c r="J160" s="8">
        <f>SUM(J161)</f>
        <v>743635.42</v>
      </c>
      <c r="K160" s="8">
        <f t="shared" si="3"/>
        <v>100</v>
      </c>
    </row>
    <row r="161" spans="1:11" ht="15" customHeight="1">
      <c r="A161" s="62" t="s">
        <v>116</v>
      </c>
      <c r="B161" s="63"/>
      <c r="C161" s="64"/>
      <c r="D161" s="2" t="s">
        <v>77</v>
      </c>
      <c r="E161" s="2" t="s">
        <v>218</v>
      </c>
      <c r="F161" s="2" t="s">
        <v>113</v>
      </c>
      <c r="G161" s="27">
        <v>743635.42</v>
      </c>
      <c r="H161" s="28"/>
      <c r="I161" s="29"/>
      <c r="J161" s="8">
        <v>743635.42</v>
      </c>
      <c r="K161" s="8">
        <f t="shared" si="3"/>
        <v>100</v>
      </c>
    </row>
    <row r="162" spans="1:11" ht="15" customHeight="1">
      <c r="A162" s="30" t="s">
        <v>117</v>
      </c>
      <c r="B162" s="25"/>
      <c r="C162" s="26"/>
      <c r="D162" s="2" t="s">
        <v>77</v>
      </c>
      <c r="E162" s="2" t="s">
        <v>218</v>
      </c>
      <c r="F162" s="2" t="s">
        <v>115</v>
      </c>
      <c r="G162" s="27">
        <f>SUM(G163)</f>
        <v>4451.58</v>
      </c>
      <c r="H162" s="28"/>
      <c r="I162" s="29"/>
      <c r="J162" s="10">
        <f>SUM(J163)</f>
        <v>4451.58</v>
      </c>
      <c r="K162" s="8">
        <f t="shared" si="3"/>
        <v>100</v>
      </c>
    </row>
    <row r="163" spans="1:11" ht="15" customHeight="1">
      <c r="A163" s="30" t="s">
        <v>125</v>
      </c>
      <c r="B163" s="25"/>
      <c r="C163" s="26"/>
      <c r="D163" s="2" t="s">
        <v>77</v>
      </c>
      <c r="E163" s="2" t="s">
        <v>218</v>
      </c>
      <c r="F163" s="2" t="s">
        <v>121</v>
      </c>
      <c r="G163" s="27">
        <v>4451.58</v>
      </c>
      <c r="H163" s="28"/>
      <c r="I163" s="29"/>
      <c r="J163" s="8">
        <v>4451.58</v>
      </c>
      <c r="K163" s="8">
        <f t="shared" si="3"/>
        <v>100</v>
      </c>
    </row>
    <row r="164" spans="1:11" ht="26.25" customHeight="1">
      <c r="A164" s="30" t="s">
        <v>78</v>
      </c>
      <c r="B164" s="25"/>
      <c r="C164" s="26"/>
      <c r="D164" s="2" t="s">
        <v>77</v>
      </c>
      <c r="E164" s="2" t="s">
        <v>292</v>
      </c>
      <c r="F164" s="2" t="s">
        <v>24</v>
      </c>
      <c r="G164" s="27">
        <f>SUM(G165,G167)</f>
        <v>774981</v>
      </c>
      <c r="H164" s="28"/>
      <c r="I164" s="29"/>
      <c r="J164" s="8">
        <f>SUM(J165,J167)</f>
        <v>774981</v>
      </c>
      <c r="K164" s="8">
        <f t="shared" si="3"/>
        <v>100</v>
      </c>
    </row>
    <row r="165" spans="1:11" ht="30" customHeight="1">
      <c r="A165" s="30" t="s">
        <v>123</v>
      </c>
      <c r="B165" s="25"/>
      <c r="C165" s="26"/>
      <c r="D165" s="2" t="s">
        <v>77</v>
      </c>
      <c r="E165" s="2" t="s">
        <v>219</v>
      </c>
      <c r="F165" s="2" t="s">
        <v>120</v>
      </c>
      <c r="G165" s="27">
        <f>SUM(G166)</f>
        <v>396669.69</v>
      </c>
      <c r="H165" s="28"/>
      <c r="I165" s="29"/>
      <c r="J165" s="8">
        <f>SUM(J166)</f>
        <v>396669.69</v>
      </c>
      <c r="K165" s="8">
        <f t="shared" si="3"/>
        <v>100</v>
      </c>
    </row>
    <row r="166" spans="1:11" ht="12" customHeight="1">
      <c r="A166" s="62" t="s">
        <v>116</v>
      </c>
      <c r="B166" s="63"/>
      <c r="C166" s="64"/>
      <c r="D166" s="2" t="s">
        <v>77</v>
      </c>
      <c r="E166" s="2" t="s">
        <v>219</v>
      </c>
      <c r="F166" s="2" t="s">
        <v>113</v>
      </c>
      <c r="G166" s="27">
        <v>396669.69</v>
      </c>
      <c r="H166" s="28"/>
      <c r="I166" s="29"/>
      <c r="J166" s="8">
        <v>396669.69</v>
      </c>
      <c r="K166" s="8">
        <f t="shared" si="3"/>
        <v>100</v>
      </c>
    </row>
    <row r="167" spans="1:11" ht="15" customHeight="1">
      <c r="A167" s="30" t="s">
        <v>117</v>
      </c>
      <c r="B167" s="25"/>
      <c r="C167" s="26"/>
      <c r="D167" s="2" t="s">
        <v>77</v>
      </c>
      <c r="E167" s="2" t="s">
        <v>219</v>
      </c>
      <c r="F167" s="2" t="s">
        <v>115</v>
      </c>
      <c r="G167" s="27">
        <f>SUM(G168)</f>
        <v>378311.31</v>
      </c>
      <c r="H167" s="28"/>
      <c r="I167" s="29"/>
      <c r="J167" s="10">
        <f>SUM(J168)</f>
        <v>378311.31</v>
      </c>
      <c r="K167" s="8">
        <f t="shared" si="3"/>
        <v>100</v>
      </c>
    </row>
    <row r="168" spans="1:11" ht="21" customHeight="1">
      <c r="A168" s="30" t="s">
        <v>125</v>
      </c>
      <c r="B168" s="25"/>
      <c r="C168" s="26"/>
      <c r="D168" s="2" t="s">
        <v>77</v>
      </c>
      <c r="E168" s="2" t="s">
        <v>219</v>
      </c>
      <c r="F168" s="2" t="s">
        <v>121</v>
      </c>
      <c r="G168" s="27">
        <v>378311.31</v>
      </c>
      <c r="H168" s="28"/>
      <c r="I168" s="29"/>
      <c r="J168" s="8">
        <v>378311.31</v>
      </c>
      <c r="K168" s="8">
        <f t="shared" si="3"/>
        <v>100</v>
      </c>
    </row>
    <row r="169" spans="1:11" ht="54" customHeight="1">
      <c r="A169" s="30" t="s">
        <v>371</v>
      </c>
      <c r="B169" s="25"/>
      <c r="C169" s="26"/>
      <c r="D169" s="2" t="s">
        <v>77</v>
      </c>
      <c r="E169" s="2" t="s">
        <v>372</v>
      </c>
      <c r="F169" s="2" t="s">
        <v>24</v>
      </c>
      <c r="G169" s="22">
        <f>SUM(G170+G172)</f>
        <v>3223</v>
      </c>
      <c r="H169" s="23"/>
      <c r="I169" s="24"/>
      <c r="J169" s="8">
        <v>0</v>
      </c>
      <c r="K169" s="8">
        <v>0</v>
      </c>
    </row>
    <row r="170" spans="1:11" ht="34.5" customHeight="1">
      <c r="A170" s="30" t="s">
        <v>123</v>
      </c>
      <c r="B170" s="25"/>
      <c r="C170" s="26"/>
      <c r="D170" s="2" t="s">
        <v>77</v>
      </c>
      <c r="E170" s="2" t="s">
        <v>370</v>
      </c>
      <c r="F170" s="2" t="s">
        <v>120</v>
      </c>
      <c r="G170" s="22">
        <f>SUM(G171)</f>
        <v>3000</v>
      </c>
      <c r="H170" s="23"/>
      <c r="I170" s="24"/>
      <c r="J170" s="8">
        <v>0</v>
      </c>
      <c r="K170" s="8">
        <v>0</v>
      </c>
    </row>
    <row r="171" spans="1:11" ht="21" customHeight="1">
      <c r="A171" s="62" t="s">
        <v>116</v>
      </c>
      <c r="B171" s="63"/>
      <c r="C171" s="64"/>
      <c r="D171" s="2" t="s">
        <v>77</v>
      </c>
      <c r="E171" s="2" t="s">
        <v>370</v>
      </c>
      <c r="F171" s="2" t="s">
        <v>113</v>
      </c>
      <c r="G171" s="22">
        <v>3000</v>
      </c>
      <c r="H171" s="23"/>
      <c r="I171" s="24"/>
      <c r="J171" s="8">
        <v>0</v>
      </c>
      <c r="K171" s="8">
        <v>0</v>
      </c>
    </row>
    <row r="172" spans="1:11" ht="21" customHeight="1">
      <c r="A172" s="30" t="s">
        <v>347</v>
      </c>
      <c r="B172" s="25"/>
      <c r="C172" s="26"/>
      <c r="D172" s="2" t="s">
        <v>77</v>
      </c>
      <c r="E172" s="2" t="s">
        <v>370</v>
      </c>
      <c r="F172" s="2" t="s">
        <v>115</v>
      </c>
      <c r="G172" s="27">
        <f>SUM(G173)</f>
        <v>223</v>
      </c>
      <c r="H172" s="28"/>
      <c r="I172" s="29"/>
      <c r="J172" s="8">
        <v>0</v>
      </c>
      <c r="K172" s="8">
        <v>0</v>
      </c>
    </row>
    <row r="173" spans="1:11" ht="20.25" customHeight="1">
      <c r="A173" s="30" t="s">
        <v>125</v>
      </c>
      <c r="B173" s="25"/>
      <c r="C173" s="26"/>
      <c r="D173" s="2" t="s">
        <v>77</v>
      </c>
      <c r="E173" s="2" t="s">
        <v>370</v>
      </c>
      <c r="F173" s="2" t="s">
        <v>121</v>
      </c>
      <c r="G173" s="27">
        <v>223</v>
      </c>
      <c r="H173" s="28"/>
      <c r="I173" s="29"/>
      <c r="J173" s="8">
        <v>0</v>
      </c>
      <c r="K173" s="8">
        <v>0</v>
      </c>
    </row>
    <row r="174" spans="1:11" ht="39" customHeight="1">
      <c r="A174" s="30" t="s">
        <v>549</v>
      </c>
      <c r="B174" s="25"/>
      <c r="C174" s="26"/>
      <c r="D174" s="2" t="s">
        <v>77</v>
      </c>
      <c r="E174" s="2" t="s">
        <v>550</v>
      </c>
      <c r="F174" s="2" t="s">
        <v>24</v>
      </c>
      <c r="G174" s="27">
        <f>SUM(G175+G177)</f>
        <v>2063683</v>
      </c>
      <c r="H174" s="28"/>
      <c r="I174" s="29"/>
      <c r="J174" s="8">
        <f>SUM(J175+J177)</f>
        <v>2063683</v>
      </c>
      <c r="K174" s="8">
        <f t="shared" si="3"/>
        <v>100</v>
      </c>
    </row>
    <row r="175" spans="1:11" ht="20.25" customHeight="1">
      <c r="A175" s="30" t="s">
        <v>123</v>
      </c>
      <c r="B175" s="25"/>
      <c r="C175" s="26"/>
      <c r="D175" s="2" t="s">
        <v>77</v>
      </c>
      <c r="E175" s="2" t="s">
        <v>551</v>
      </c>
      <c r="F175" s="2" t="s">
        <v>120</v>
      </c>
      <c r="G175" s="27">
        <f>SUM(G176)</f>
        <v>1425998</v>
      </c>
      <c r="H175" s="28"/>
      <c r="I175" s="29"/>
      <c r="J175" s="8">
        <f>SUM(J176)</f>
        <v>1425998</v>
      </c>
      <c r="K175" s="8">
        <f t="shared" si="3"/>
        <v>100</v>
      </c>
    </row>
    <row r="176" spans="1:11" ht="20.25" customHeight="1">
      <c r="A176" s="30" t="s">
        <v>116</v>
      </c>
      <c r="B176" s="25"/>
      <c r="C176" s="26"/>
      <c r="D176" s="2" t="s">
        <v>77</v>
      </c>
      <c r="E176" s="2" t="s">
        <v>551</v>
      </c>
      <c r="F176" s="2" t="s">
        <v>113</v>
      </c>
      <c r="G176" s="27">
        <v>1425998</v>
      </c>
      <c r="H176" s="28"/>
      <c r="I176" s="29"/>
      <c r="J176" s="8">
        <v>1425998</v>
      </c>
      <c r="K176" s="8">
        <f t="shared" si="3"/>
        <v>100</v>
      </c>
    </row>
    <row r="177" spans="1:11" ht="20.25" customHeight="1">
      <c r="A177" s="30" t="s">
        <v>347</v>
      </c>
      <c r="B177" s="25"/>
      <c r="C177" s="26"/>
      <c r="D177" s="2" t="s">
        <v>77</v>
      </c>
      <c r="E177" s="2" t="s">
        <v>551</v>
      </c>
      <c r="F177" s="2" t="s">
        <v>115</v>
      </c>
      <c r="G177" s="27">
        <f>SUM(G178:I178)</f>
        <v>637685</v>
      </c>
      <c r="H177" s="28"/>
      <c r="I177" s="29"/>
      <c r="J177" s="8">
        <f>SUM(J178)</f>
        <v>637685</v>
      </c>
      <c r="K177" s="8">
        <f t="shared" si="3"/>
        <v>100</v>
      </c>
    </row>
    <row r="178" spans="1:11" ht="20.25" customHeight="1">
      <c r="A178" s="30" t="s">
        <v>125</v>
      </c>
      <c r="B178" s="25"/>
      <c r="C178" s="26"/>
      <c r="D178" s="2" t="s">
        <v>77</v>
      </c>
      <c r="E178" s="2" t="s">
        <v>551</v>
      </c>
      <c r="F178" s="2" t="s">
        <v>121</v>
      </c>
      <c r="G178" s="27">
        <v>637685</v>
      </c>
      <c r="H178" s="28"/>
      <c r="I178" s="29"/>
      <c r="J178" s="8">
        <v>637685</v>
      </c>
      <c r="K178" s="8">
        <f t="shared" si="3"/>
        <v>100</v>
      </c>
    </row>
    <row r="179" spans="1:11" ht="55.5" customHeight="1">
      <c r="A179" s="62" t="s">
        <v>552</v>
      </c>
      <c r="B179" s="63"/>
      <c r="C179" s="64"/>
      <c r="D179" s="2" t="s">
        <v>77</v>
      </c>
      <c r="E179" s="2" t="s">
        <v>554</v>
      </c>
      <c r="F179" s="2" t="s">
        <v>24</v>
      </c>
      <c r="G179" s="27">
        <f>SUM(G180)</f>
        <v>435000</v>
      </c>
      <c r="H179" s="28"/>
      <c r="I179" s="29"/>
      <c r="J179" s="8">
        <f>SUM(J180)</f>
        <v>435000</v>
      </c>
      <c r="K179" s="8">
        <f t="shared" si="3"/>
        <v>100</v>
      </c>
    </row>
    <row r="180" spans="1:11" ht="20.25" customHeight="1">
      <c r="A180" s="30" t="s">
        <v>347</v>
      </c>
      <c r="B180" s="25"/>
      <c r="C180" s="26"/>
      <c r="D180" s="2" t="s">
        <v>77</v>
      </c>
      <c r="E180" s="2" t="s">
        <v>553</v>
      </c>
      <c r="F180" s="2" t="s">
        <v>115</v>
      </c>
      <c r="G180" s="27">
        <f>SUM(G181)</f>
        <v>435000</v>
      </c>
      <c r="H180" s="28"/>
      <c r="I180" s="29"/>
      <c r="J180" s="8">
        <f>SUM(J181)</f>
        <v>435000</v>
      </c>
      <c r="K180" s="8">
        <f t="shared" si="3"/>
        <v>100</v>
      </c>
    </row>
    <row r="181" spans="1:11" ht="20.25" customHeight="1">
      <c r="A181" s="30" t="s">
        <v>125</v>
      </c>
      <c r="B181" s="25"/>
      <c r="C181" s="26"/>
      <c r="D181" s="2" t="s">
        <v>77</v>
      </c>
      <c r="E181" s="2" t="s">
        <v>553</v>
      </c>
      <c r="F181" s="2" t="s">
        <v>121</v>
      </c>
      <c r="G181" s="27">
        <v>435000</v>
      </c>
      <c r="H181" s="28"/>
      <c r="I181" s="29"/>
      <c r="J181" s="8">
        <v>435000</v>
      </c>
      <c r="K181" s="8">
        <f t="shared" si="3"/>
        <v>100</v>
      </c>
    </row>
    <row r="182" spans="1:11" ht="23.25" customHeight="1">
      <c r="A182" s="46" t="s">
        <v>530</v>
      </c>
      <c r="B182" s="47"/>
      <c r="C182" s="48"/>
      <c r="D182" s="2" t="s">
        <v>77</v>
      </c>
      <c r="E182" s="2" t="s">
        <v>240</v>
      </c>
      <c r="F182" s="2" t="s">
        <v>24</v>
      </c>
      <c r="G182" s="27">
        <f>SUM(G183)</f>
        <v>544242.52</v>
      </c>
      <c r="H182" s="28"/>
      <c r="I182" s="29"/>
      <c r="J182" s="8">
        <f>SUM(J183)</f>
        <v>544242.52</v>
      </c>
      <c r="K182" s="8">
        <f aca="true" t="shared" si="4" ref="K182:K188">SUM(J182/G182*100)</f>
        <v>100</v>
      </c>
    </row>
    <row r="183" spans="1:11" ht="43.5" customHeight="1">
      <c r="A183" s="30" t="s">
        <v>547</v>
      </c>
      <c r="B183" s="25"/>
      <c r="C183" s="26"/>
      <c r="D183" s="2" t="s">
        <v>77</v>
      </c>
      <c r="E183" s="2" t="s">
        <v>548</v>
      </c>
      <c r="F183" s="2" t="s">
        <v>24</v>
      </c>
      <c r="G183" s="27">
        <f>SUM(G184)</f>
        <v>544242.52</v>
      </c>
      <c r="H183" s="28"/>
      <c r="I183" s="29"/>
      <c r="J183" s="8">
        <f>SUM(J184)</f>
        <v>544242.52</v>
      </c>
      <c r="K183" s="8">
        <f t="shared" si="4"/>
        <v>100</v>
      </c>
    </row>
    <row r="184" spans="1:11" ht="20.25" customHeight="1">
      <c r="A184" s="30" t="s">
        <v>475</v>
      </c>
      <c r="B184" s="25"/>
      <c r="C184" s="26"/>
      <c r="D184" s="2" t="s">
        <v>77</v>
      </c>
      <c r="E184" s="2" t="s">
        <v>588</v>
      </c>
      <c r="F184" s="2" t="s">
        <v>24</v>
      </c>
      <c r="G184" s="27">
        <f>SUM(G185+G187)</f>
        <v>544242.52</v>
      </c>
      <c r="H184" s="28"/>
      <c r="I184" s="29"/>
      <c r="J184" s="8">
        <f>SUM(J185+J187)</f>
        <v>544242.52</v>
      </c>
      <c r="K184" s="8">
        <f t="shared" si="4"/>
        <v>100</v>
      </c>
    </row>
    <row r="185" spans="1:11" ht="20.25" customHeight="1">
      <c r="A185" s="30" t="s">
        <v>123</v>
      </c>
      <c r="B185" s="25"/>
      <c r="C185" s="26"/>
      <c r="D185" s="2" t="s">
        <v>77</v>
      </c>
      <c r="E185" s="2" t="s">
        <v>588</v>
      </c>
      <c r="F185" s="2" t="s">
        <v>120</v>
      </c>
      <c r="G185" s="27">
        <f>SUM(G186)</f>
        <v>174590.39</v>
      </c>
      <c r="H185" s="28"/>
      <c r="I185" s="29"/>
      <c r="J185" s="8">
        <f>SUM(J186)</f>
        <v>174590.39</v>
      </c>
      <c r="K185" s="8">
        <f t="shared" si="4"/>
        <v>100</v>
      </c>
    </row>
    <row r="186" spans="1:11" ht="20.25" customHeight="1">
      <c r="A186" s="62" t="s">
        <v>116</v>
      </c>
      <c r="B186" s="63"/>
      <c r="C186" s="64"/>
      <c r="D186" s="2" t="s">
        <v>77</v>
      </c>
      <c r="E186" s="2" t="s">
        <v>588</v>
      </c>
      <c r="F186" s="2" t="s">
        <v>113</v>
      </c>
      <c r="G186" s="27">
        <v>174590.39</v>
      </c>
      <c r="H186" s="28"/>
      <c r="I186" s="29"/>
      <c r="J186" s="8">
        <v>174590.39</v>
      </c>
      <c r="K186" s="8">
        <f t="shared" si="4"/>
        <v>100</v>
      </c>
    </row>
    <row r="187" spans="1:11" ht="20.25" customHeight="1">
      <c r="A187" s="30" t="s">
        <v>117</v>
      </c>
      <c r="B187" s="25"/>
      <c r="C187" s="26"/>
      <c r="D187" s="2" t="s">
        <v>77</v>
      </c>
      <c r="E187" s="2" t="s">
        <v>588</v>
      </c>
      <c r="F187" s="2" t="s">
        <v>115</v>
      </c>
      <c r="G187" s="27">
        <f>SUM(G188)</f>
        <v>369652.13</v>
      </c>
      <c r="H187" s="28"/>
      <c r="I187" s="29"/>
      <c r="J187" s="8">
        <f>SUM(J188)</f>
        <v>369652.13</v>
      </c>
      <c r="K187" s="8">
        <f t="shared" si="4"/>
        <v>100</v>
      </c>
    </row>
    <row r="188" spans="1:11" ht="20.25" customHeight="1">
      <c r="A188" s="30" t="s">
        <v>125</v>
      </c>
      <c r="B188" s="25"/>
      <c r="C188" s="26"/>
      <c r="D188" s="2" t="s">
        <v>77</v>
      </c>
      <c r="E188" s="2" t="s">
        <v>588</v>
      </c>
      <c r="F188" s="2" t="s">
        <v>121</v>
      </c>
      <c r="G188" s="27">
        <v>369652.13</v>
      </c>
      <c r="H188" s="28"/>
      <c r="I188" s="29"/>
      <c r="J188" s="8">
        <v>369652.13</v>
      </c>
      <c r="K188" s="8">
        <f t="shared" si="4"/>
        <v>100</v>
      </c>
    </row>
    <row r="189" spans="1:11" ht="33.75" customHeight="1">
      <c r="A189" s="46" t="s">
        <v>366</v>
      </c>
      <c r="B189" s="47"/>
      <c r="C189" s="48"/>
      <c r="D189" s="2" t="s">
        <v>77</v>
      </c>
      <c r="E189" s="2" t="s">
        <v>258</v>
      </c>
      <c r="F189" s="2" t="s">
        <v>24</v>
      </c>
      <c r="G189" s="27">
        <f>SUM(G190,G193)</f>
        <v>654190</v>
      </c>
      <c r="H189" s="28"/>
      <c r="I189" s="29"/>
      <c r="J189" s="8">
        <f>SUM(J190+J193)</f>
        <v>654190</v>
      </c>
      <c r="K189" s="8">
        <f t="shared" si="3"/>
        <v>100</v>
      </c>
    </row>
    <row r="190" spans="1:11" ht="19.5" customHeight="1">
      <c r="A190" s="46" t="s">
        <v>153</v>
      </c>
      <c r="B190" s="47"/>
      <c r="C190" s="48"/>
      <c r="D190" s="2" t="s">
        <v>77</v>
      </c>
      <c r="E190" s="2" t="s">
        <v>375</v>
      </c>
      <c r="F190" s="2" t="s">
        <v>24</v>
      </c>
      <c r="G190" s="27">
        <f>SUM(G191)</f>
        <v>601180</v>
      </c>
      <c r="H190" s="28"/>
      <c r="I190" s="29"/>
      <c r="J190" s="8">
        <f>SUM(J191)</f>
        <v>601180</v>
      </c>
      <c r="K190" s="8">
        <f t="shared" si="3"/>
        <v>100</v>
      </c>
    </row>
    <row r="191" spans="1:11" ht="19.5" customHeight="1">
      <c r="A191" s="30" t="s">
        <v>347</v>
      </c>
      <c r="B191" s="25"/>
      <c r="C191" s="26"/>
      <c r="D191" s="2" t="s">
        <v>77</v>
      </c>
      <c r="E191" s="2" t="s">
        <v>375</v>
      </c>
      <c r="F191" s="2" t="s">
        <v>115</v>
      </c>
      <c r="G191" s="27">
        <f>SUM(G192)</f>
        <v>601180</v>
      </c>
      <c r="H191" s="28"/>
      <c r="I191" s="29"/>
      <c r="J191" s="8">
        <f>SUM(J192)</f>
        <v>601180</v>
      </c>
      <c r="K191" s="8">
        <f t="shared" si="3"/>
        <v>100</v>
      </c>
    </row>
    <row r="192" spans="1:11" ht="20.25" customHeight="1">
      <c r="A192" s="30" t="s">
        <v>125</v>
      </c>
      <c r="B192" s="25"/>
      <c r="C192" s="26"/>
      <c r="D192" s="2" t="s">
        <v>77</v>
      </c>
      <c r="E192" s="2" t="s">
        <v>375</v>
      </c>
      <c r="F192" s="2" t="s">
        <v>121</v>
      </c>
      <c r="G192" s="27">
        <v>601180</v>
      </c>
      <c r="H192" s="28"/>
      <c r="I192" s="29"/>
      <c r="J192" s="8">
        <v>601180</v>
      </c>
      <c r="K192" s="8">
        <f t="shared" si="3"/>
        <v>100</v>
      </c>
    </row>
    <row r="193" spans="1:11" ht="12.75" customHeight="1">
      <c r="A193" s="46" t="s">
        <v>367</v>
      </c>
      <c r="B193" s="47"/>
      <c r="C193" s="48"/>
      <c r="D193" s="2" t="s">
        <v>77</v>
      </c>
      <c r="E193" s="2" t="s">
        <v>374</v>
      </c>
      <c r="F193" s="2" t="s">
        <v>24</v>
      </c>
      <c r="G193" s="27">
        <f>SUM(G194)</f>
        <v>53010</v>
      </c>
      <c r="H193" s="28"/>
      <c r="I193" s="29"/>
      <c r="J193" s="8">
        <f>SUM(J194)</f>
        <v>53010</v>
      </c>
      <c r="K193" s="8">
        <f t="shared" si="3"/>
        <v>100</v>
      </c>
    </row>
    <row r="194" spans="1:11" ht="25.5" customHeight="1">
      <c r="A194" s="30" t="s">
        <v>152</v>
      </c>
      <c r="B194" s="25"/>
      <c r="C194" s="26"/>
      <c r="D194" s="2" t="s">
        <v>77</v>
      </c>
      <c r="E194" s="2" t="s">
        <v>373</v>
      </c>
      <c r="F194" s="2" t="s">
        <v>24</v>
      </c>
      <c r="G194" s="27">
        <f>SUM(G195)</f>
        <v>53010</v>
      </c>
      <c r="H194" s="28"/>
      <c r="I194" s="29"/>
      <c r="J194" s="8">
        <f>SUM(J195)</f>
        <v>53010</v>
      </c>
      <c r="K194" s="8">
        <f t="shared" si="3"/>
        <v>100</v>
      </c>
    </row>
    <row r="195" spans="1:11" ht="15" customHeight="1">
      <c r="A195" s="30" t="s">
        <v>117</v>
      </c>
      <c r="B195" s="25"/>
      <c r="C195" s="26"/>
      <c r="D195" s="2" t="s">
        <v>77</v>
      </c>
      <c r="E195" s="2" t="s">
        <v>373</v>
      </c>
      <c r="F195" s="2" t="s">
        <v>115</v>
      </c>
      <c r="G195" s="27">
        <f>SUM(G196)</f>
        <v>53010</v>
      </c>
      <c r="H195" s="28"/>
      <c r="I195" s="29"/>
      <c r="J195" s="8">
        <f>SUM(J196)</f>
        <v>53010</v>
      </c>
      <c r="K195" s="8">
        <f t="shared" si="3"/>
        <v>100</v>
      </c>
    </row>
    <row r="196" spans="1:11" ht="24" customHeight="1">
      <c r="A196" s="30" t="s">
        <v>125</v>
      </c>
      <c r="B196" s="25"/>
      <c r="C196" s="26"/>
      <c r="D196" s="2" t="s">
        <v>77</v>
      </c>
      <c r="E196" s="2" t="s">
        <v>373</v>
      </c>
      <c r="F196" s="2" t="s">
        <v>121</v>
      </c>
      <c r="G196" s="27">
        <v>53010</v>
      </c>
      <c r="H196" s="28"/>
      <c r="I196" s="29"/>
      <c r="J196" s="8">
        <v>53010</v>
      </c>
      <c r="K196" s="8">
        <f t="shared" si="3"/>
        <v>100</v>
      </c>
    </row>
    <row r="197" spans="1:11" ht="21" customHeight="1" hidden="1">
      <c r="A197" s="30" t="s">
        <v>153</v>
      </c>
      <c r="B197" s="25"/>
      <c r="C197" s="26"/>
      <c r="D197" s="2" t="s">
        <v>77</v>
      </c>
      <c r="E197" s="2" t="s">
        <v>293</v>
      </c>
      <c r="F197" s="2" t="s">
        <v>24</v>
      </c>
      <c r="G197" s="27">
        <f>SUM(G198)</f>
        <v>0</v>
      </c>
      <c r="H197" s="28"/>
      <c r="I197" s="29"/>
      <c r="J197" s="8">
        <f>SUM(J198)</f>
        <v>0</v>
      </c>
      <c r="K197" s="8" t="e">
        <f t="shared" si="3"/>
        <v>#DIV/0!</v>
      </c>
    </row>
    <row r="198" spans="1:11" ht="14.25" customHeight="1" hidden="1">
      <c r="A198" s="30" t="s">
        <v>124</v>
      </c>
      <c r="B198" s="25"/>
      <c r="C198" s="26"/>
      <c r="D198" s="2" t="s">
        <v>77</v>
      </c>
      <c r="E198" s="2" t="s">
        <v>259</v>
      </c>
      <c r="F198" s="2" t="s">
        <v>115</v>
      </c>
      <c r="G198" s="27">
        <f>SUM(G199)</f>
        <v>0</v>
      </c>
      <c r="H198" s="28"/>
      <c r="I198" s="29"/>
      <c r="J198" s="8">
        <f>SUM(J199)</f>
        <v>0</v>
      </c>
      <c r="K198" s="8" t="e">
        <f t="shared" si="3"/>
        <v>#DIV/0!</v>
      </c>
    </row>
    <row r="199" spans="1:11" ht="24" customHeight="1" hidden="1">
      <c r="A199" s="30" t="s">
        <v>125</v>
      </c>
      <c r="B199" s="25"/>
      <c r="C199" s="26"/>
      <c r="D199" s="2" t="s">
        <v>77</v>
      </c>
      <c r="E199" s="2" t="s">
        <v>259</v>
      </c>
      <c r="F199" s="2" t="s">
        <v>121</v>
      </c>
      <c r="G199" s="27">
        <v>0</v>
      </c>
      <c r="H199" s="28"/>
      <c r="I199" s="29"/>
      <c r="J199" s="10">
        <v>0</v>
      </c>
      <c r="K199" s="8" t="e">
        <f t="shared" si="3"/>
        <v>#DIV/0!</v>
      </c>
    </row>
    <row r="200" spans="1:11" ht="34.5" customHeight="1">
      <c r="A200" s="46" t="s">
        <v>368</v>
      </c>
      <c r="B200" s="47"/>
      <c r="C200" s="48"/>
      <c r="D200" s="2" t="s">
        <v>77</v>
      </c>
      <c r="E200" s="2" t="s">
        <v>264</v>
      </c>
      <c r="F200" s="2" t="s">
        <v>24</v>
      </c>
      <c r="G200" s="27">
        <f>SUM(G201+G204+G207)</f>
        <v>1694588.2799999998</v>
      </c>
      <c r="H200" s="28"/>
      <c r="I200" s="29"/>
      <c r="J200" s="8">
        <f>SUM(J201+J204+J207)</f>
        <v>1694588.2799999998</v>
      </c>
      <c r="K200" s="8">
        <f t="shared" si="3"/>
        <v>100</v>
      </c>
    </row>
    <row r="201" spans="1:11" ht="21" customHeight="1">
      <c r="A201" s="30" t="s">
        <v>154</v>
      </c>
      <c r="B201" s="25"/>
      <c r="C201" s="26"/>
      <c r="D201" s="2" t="s">
        <v>77</v>
      </c>
      <c r="E201" s="2" t="s">
        <v>382</v>
      </c>
      <c r="F201" s="2" t="s">
        <v>24</v>
      </c>
      <c r="G201" s="27">
        <f>SUM(G202)</f>
        <v>919550.84</v>
      </c>
      <c r="H201" s="28"/>
      <c r="I201" s="29"/>
      <c r="J201" s="8">
        <f>SUM(J202)</f>
        <v>919550.84</v>
      </c>
      <c r="K201" s="8">
        <f t="shared" si="3"/>
        <v>100</v>
      </c>
    </row>
    <row r="202" spans="1:11" ht="15" customHeight="1">
      <c r="A202" s="30" t="s">
        <v>117</v>
      </c>
      <c r="B202" s="25"/>
      <c r="C202" s="26"/>
      <c r="D202" s="2" t="s">
        <v>77</v>
      </c>
      <c r="E202" s="2" t="s">
        <v>383</v>
      </c>
      <c r="F202" s="2" t="s">
        <v>115</v>
      </c>
      <c r="G202" s="27">
        <f>SUM(G203)</f>
        <v>919550.84</v>
      </c>
      <c r="H202" s="28"/>
      <c r="I202" s="29"/>
      <c r="J202" s="8">
        <f>SUM(J203)</f>
        <v>919550.84</v>
      </c>
      <c r="K202" s="8">
        <f t="shared" si="3"/>
        <v>100</v>
      </c>
    </row>
    <row r="203" spans="1:11" ht="18.75" customHeight="1">
      <c r="A203" s="30" t="s">
        <v>125</v>
      </c>
      <c r="B203" s="25"/>
      <c r="C203" s="26"/>
      <c r="D203" s="2" t="s">
        <v>77</v>
      </c>
      <c r="E203" s="2" t="s">
        <v>383</v>
      </c>
      <c r="F203" s="2" t="s">
        <v>121</v>
      </c>
      <c r="G203" s="27">
        <v>919550.84</v>
      </c>
      <c r="H203" s="28"/>
      <c r="I203" s="29"/>
      <c r="J203" s="8">
        <v>919550.84</v>
      </c>
      <c r="K203" s="8">
        <f t="shared" si="3"/>
        <v>100</v>
      </c>
    </row>
    <row r="204" spans="1:11" ht="18.75" customHeight="1">
      <c r="A204" s="30" t="s">
        <v>504</v>
      </c>
      <c r="B204" s="25"/>
      <c r="C204" s="26"/>
      <c r="D204" s="2" t="s">
        <v>77</v>
      </c>
      <c r="E204" s="2" t="s">
        <v>503</v>
      </c>
      <c r="F204" s="2" t="s">
        <v>24</v>
      </c>
      <c r="G204" s="27">
        <f>SUM(G205)</f>
        <v>70000</v>
      </c>
      <c r="H204" s="28"/>
      <c r="I204" s="29"/>
      <c r="J204" s="8">
        <f>SUM(J205)</f>
        <v>70000</v>
      </c>
      <c r="K204" s="8">
        <f t="shared" si="3"/>
        <v>100</v>
      </c>
    </row>
    <row r="205" spans="1:11" ht="18.75" customHeight="1">
      <c r="A205" s="30" t="s">
        <v>117</v>
      </c>
      <c r="B205" s="25"/>
      <c r="C205" s="26"/>
      <c r="D205" s="2" t="s">
        <v>77</v>
      </c>
      <c r="E205" s="2" t="s">
        <v>502</v>
      </c>
      <c r="F205" s="2" t="s">
        <v>115</v>
      </c>
      <c r="G205" s="27">
        <f>SUM(G206)</f>
        <v>70000</v>
      </c>
      <c r="H205" s="28"/>
      <c r="I205" s="29"/>
      <c r="J205" s="8">
        <f>SUM(J206)</f>
        <v>70000</v>
      </c>
      <c r="K205" s="8">
        <f t="shared" si="3"/>
        <v>100</v>
      </c>
    </row>
    <row r="206" spans="1:11" ht="18.75" customHeight="1">
      <c r="A206" s="30" t="s">
        <v>125</v>
      </c>
      <c r="B206" s="25"/>
      <c r="C206" s="26"/>
      <c r="D206" s="2" t="s">
        <v>77</v>
      </c>
      <c r="E206" s="2" t="s">
        <v>502</v>
      </c>
      <c r="F206" s="2" t="s">
        <v>121</v>
      </c>
      <c r="G206" s="27">
        <v>70000</v>
      </c>
      <c r="H206" s="28"/>
      <c r="I206" s="29"/>
      <c r="J206" s="8">
        <v>70000</v>
      </c>
      <c r="K206" s="8">
        <f t="shared" si="3"/>
        <v>100</v>
      </c>
    </row>
    <row r="207" spans="1:11" ht="18.75" customHeight="1">
      <c r="A207" s="30" t="s">
        <v>499</v>
      </c>
      <c r="B207" s="25"/>
      <c r="C207" s="26"/>
      <c r="D207" s="2" t="s">
        <v>77</v>
      </c>
      <c r="E207" s="2" t="s">
        <v>501</v>
      </c>
      <c r="F207" s="2" t="s">
        <v>24</v>
      </c>
      <c r="G207" s="27">
        <f>SUM(G208)</f>
        <v>705037.44</v>
      </c>
      <c r="H207" s="28"/>
      <c r="I207" s="29"/>
      <c r="J207" s="8">
        <f>SUM(J208)</f>
        <v>705037.44</v>
      </c>
      <c r="K207" s="8">
        <f t="shared" si="3"/>
        <v>100</v>
      </c>
    </row>
    <row r="208" spans="1:11" ht="18.75" customHeight="1">
      <c r="A208" s="30" t="s">
        <v>117</v>
      </c>
      <c r="B208" s="25"/>
      <c r="C208" s="26"/>
      <c r="D208" s="2" t="s">
        <v>77</v>
      </c>
      <c r="E208" s="2" t="s">
        <v>500</v>
      </c>
      <c r="F208" s="2" t="s">
        <v>115</v>
      </c>
      <c r="G208" s="27">
        <f>SUM(G209)</f>
        <v>705037.44</v>
      </c>
      <c r="H208" s="28"/>
      <c r="I208" s="29"/>
      <c r="J208" s="8">
        <f>SUM(J209)</f>
        <v>705037.44</v>
      </c>
      <c r="K208" s="8">
        <f t="shared" si="3"/>
        <v>100</v>
      </c>
    </row>
    <row r="209" spans="1:11" ht="18.75" customHeight="1">
      <c r="A209" s="30" t="s">
        <v>125</v>
      </c>
      <c r="B209" s="25"/>
      <c r="C209" s="26"/>
      <c r="D209" s="2" t="s">
        <v>77</v>
      </c>
      <c r="E209" s="2" t="s">
        <v>500</v>
      </c>
      <c r="F209" s="2" t="s">
        <v>121</v>
      </c>
      <c r="G209" s="27">
        <v>705037.44</v>
      </c>
      <c r="H209" s="28"/>
      <c r="I209" s="29"/>
      <c r="J209" s="8">
        <v>705037.44</v>
      </c>
      <c r="K209" s="8">
        <f t="shared" si="3"/>
        <v>100</v>
      </c>
    </row>
    <row r="210" spans="1:11" ht="35.25" customHeight="1">
      <c r="A210" s="46" t="s">
        <v>364</v>
      </c>
      <c r="B210" s="47"/>
      <c r="C210" s="48"/>
      <c r="D210" s="2" t="s">
        <v>77</v>
      </c>
      <c r="E210" s="2" t="s">
        <v>210</v>
      </c>
      <c r="F210" s="2" t="s">
        <v>24</v>
      </c>
      <c r="G210" s="27">
        <f>SUM(G213+G222+G226+G229)</f>
        <v>19874052.07</v>
      </c>
      <c r="H210" s="28"/>
      <c r="I210" s="29"/>
      <c r="J210" s="8">
        <f>SUM(J213+J222+J226)</f>
        <v>19874052.07</v>
      </c>
      <c r="K210" s="8">
        <f t="shared" si="3"/>
        <v>100</v>
      </c>
    </row>
    <row r="211" spans="1:11" ht="13.5" customHeight="1" hidden="1">
      <c r="A211" s="30" t="s">
        <v>117</v>
      </c>
      <c r="B211" s="25"/>
      <c r="C211" s="26"/>
      <c r="D211" s="2" t="s">
        <v>77</v>
      </c>
      <c r="E211" s="2" t="s">
        <v>369</v>
      </c>
      <c r="F211" s="2" t="s">
        <v>115</v>
      </c>
      <c r="G211" s="27">
        <f>SUM(G212)</f>
        <v>0</v>
      </c>
      <c r="H211" s="28"/>
      <c r="I211" s="29"/>
      <c r="J211" s="8">
        <f>SUM(J212)</f>
        <v>0</v>
      </c>
      <c r="K211" s="8" t="e">
        <f t="shared" si="3"/>
        <v>#DIV/0!</v>
      </c>
    </row>
    <row r="212" spans="1:11" ht="13.5" customHeight="1" hidden="1">
      <c r="A212" s="30" t="s">
        <v>125</v>
      </c>
      <c r="B212" s="25"/>
      <c r="C212" s="26"/>
      <c r="D212" s="2" t="s">
        <v>77</v>
      </c>
      <c r="E212" s="2" t="s">
        <v>369</v>
      </c>
      <c r="F212" s="2" t="s">
        <v>121</v>
      </c>
      <c r="G212" s="27">
        <v>0</v>
      </c>
      <c r="H212" s="28"/>
      <c r="I212" s="29"/>
      <c r="J212" s="8">
        <v>0</v>
      </c>
      <c r="K212" s="8" t="e">
        <f t="shared" si="3"/>
        <v>#DIV/0!</v>
      </c>
    </row>
    <row r="213" spans="1:11" ht="21" customHeight="1">
      <c r="A213" s="30" t="s">
        <v>148</v>
      </c>
      <c r="B213" s="25"/>
      <c r="C213" s="26"/>
      <c r="D213" s="2" t="s">
        <v>77</v>
      </c>
      <c r="E213" s="2" t="s">
        <v>384</v>
      </c>
      <c r="F213" s="2" t="s">
        <v>24</v>
      </c>
      <c r="G213" s="27">
        <f>SUM(G214,G216,G218,G220,G221)</f>
        <v>17817407.69</v>
      </c>
      <c r="H213" s="28"/>
      <c r="I213" s="29"/>
      <c r="J213" s="8">
        <f>SUM(J214+J216+J218+J220+J221)</f>
        <v>17817407.69</v>
      </c>
      <c r="K213" s="8">
        <f t="shared" si="3"/>
        <v>100</v>
      </c>
    </row>
    <row r="214" spans="1:11" ht="36" customHeight="1">
      <c r="A214" s="30" t="s">
        <v>123</v>
      </c>
      <c r="B214" s="25"/>
      <c r="C214" s="26"/>
      <c r="D214" s="2" t="s">
        <v>77</v>
      </c>
      <c r="E214" s="2" t="s">
        <v>384</v>
      </c>
      <c r="F214" s="2" t="s">
        <v>120</v>
      </c>
      <c r="G214" s="27">
        <f>SUM(G215)</f>
        <v>11026067.44</v>
      </c>
      <c r="H214" s="28"/>
      <c r="I214" s="29"/>
      <c r="J214" s="8">
        <f>SUM(J215)</f>
        <v>11026067.44</v>
      </c>
      <c r="K214" s="8">
        <f t="shared" si="3"/>
        <v>100</v>
      </c>
    </row>
    <row r="215" spans="1:11" ht="14.25" customHeight="1">
      <c r="A215" s="30" t="s">
        <v>150</v>
      </c>
      <c r="B215" s="25"/>
      <c r="C215" s="26"/>
      <c r="D215" s="2" t="s">
        <v>77</v>
      </c>
      <c r="E215" s="2" t="s">
        <v>384</v>
      </c>
      <c r="F215" s="2" t="s">
        <v>149</v>
      </c>
      <c r="G215" s="27">
        <v>11026067.44</v>
      </c>
      <c r="H215" s="28"/>
      <c r="I215" s="29"/>
      <c r="J215" s="8">
        <v>11026067.44</v>
      </c>
      <c r="K215" s="8">
        <f t="shared" si="3"/>
        <v>100</v>
      </c>
    </row>
    <row r="216" spans="1:11" ht="13.5" customHeight="1">
      <c r="A216" s="30" t="s">
        <v>117</v>
      </c>
      <c r="B216" s="25"/>
      <c r="C216" s="26"/>
      <c r="D216" s="2" t="s">
        <v>77</v>
      </c>
      <c r="E216" s="2" t="s">
        <v>384</v>
      </c>
      <c r="F216" s="2" t="s">
        <v>115</v>
      </c>
      <c r="G216" s="27">
        <f>SUM(G217)</f>
        <v>6345939.88</v>
      </c>
      <c r="H216" s="28"/>
      <c r="I216" s="29"/>
      <c r="J216" s="8">
        <f>SUM(J217)</f>
        <v>6345939.88</v>
      </c>
      <c r="K216" s="8">
        <f t="shared" si="3"/>
        <v>100</v>
      </c>
    </row>
    <row r="217" spans="1:11" ht="16.5" customHeight="1">
      <c r="A217" s="30" t="s">
        <v>125</v>
      </c>
      <c r="B217" s="25"/>
      <c r="C217" s="26"/>
      <c r="D217" s="2" t="s">
        <v>77</v>
      </c>
      <c r="E217" s="2" t="s">
        <v>384</v>
      </c>
      <c r="F217" s="2" t="s">
        <v>121</v>
      </c>
      <c r="G217" s="27">
        <v>6345939.88</v>
      </c>
      <c r="H217" s="28"/>
      <c r="I217" s="29"/>
      <c r="J217" s="8">
        <v>6345939.88</v>
      </c>
      <c r="K217" s="8">
        <f t="shared" si="3"/>
        <v>100</v>
      </c>
    </row>
    <row r="218" spans="1:11" ht="18" customHeight="1" hidden="1">
      <c r="A218" s="25" t="s">
        <v>139</v>
      </c>
      <c r="B218" s="25"/>
      <c r="C218" s="26"/>
      <c r="D218" s="2" t="s">
        <v>77</v>
      </c>
      <c r="E218" s="2" t="s">
        <v>384</v>
      </c>
      <c r="F218" s="2" t="s">
        <v>136</v>
      </c>
      <c r="G218" s="27">
        <f>SUM(G219)</f>
        <v>0</v>
      </c>
      <c r="H218" s="28"/>
      <c r="I218" s="29"/>
      <c r="J218" s="8">
        <f>SUM(J219)</f>
        <v>0</v>
      </c>
      <c r="K218" s="8" t="e">
        <f t="shared" si="3"/>
        <v>#DIV/0!</v>
      </c>
    </row>
    <row r="219" spans="1:11" ht="16.5" customHeight="1" hidden="1">
      <c r="A219" s="25" t="s">
        <v>194</v>
      </c>
      <c r="B219" s="25"/>
      <c r="C219" s="26"/>
      <c r="D219" s="2" t="s">
        <v>77</v>
      </c>
      <c r="E219" s="2" t="s">
        <v>384</v>
      </c>
      <c r="F219" s="2" t="s">
        <v>195</v>
      </c>
      <c r="G219" s="27">
        <v>0</v>
      </c>
      <c r="H219" s="28"/>
      <c r="I219" s="29"/>
      <c r="J219" s="8">
        <v>0</v>
      </c>
      <c r="K219" s="8" t="e">
        <f t="shared" si="3"/>
        <v>#DIV/0!</v>
      </c>
    </row>
    <row r="220" spans="1:11" ht="18" customHeight="1" hidden="1">
      <c r="A220" s="25" t="s">
        <v>193</v>
      </c>
      <c r="B220" s="25"/>
      <c r="C220" s="26"/>
      <c r="D220" s="2" t="s">
        <v>77</v>
      </c>
      <c r="E220" s="2" t="s">
        <v>384</v>
      </c>
      <c r="F220" s="2" t="s">
        <v>192</v>
      </c>
      <c r="G220" s="27">
        <v>0</v>
      </c>
      <c r="H220" s="28"/>
      <c r="I220" s="29"/>
      <c r="J220" s="8">
        <v>0</v>
      </c>
      <c r="K220" s="8" t="e">
        <f t="shared" si="3"/>
        <v>#DIV/0!</v>
      </c>
    </row>
    <row r="221" spans="1:11" ht="14.25" customHeight="1">
      <c r="A221" s="25" t="s">
        <v>151</v>
      </c>
      <c r="B221" s="25"/>
      <c r="C221" s="26"/>
      <c r="D221" s="2" t="s">
        <v>77</v>
      </c>
      <c r="E221" s="2" t="s">
        <v>384</v>
      </c>
      <c r="F221" s="2" t="s">
        <v>122</v>
      </c>
      <c r="G221" s="27">
        <v>445400.37</v>
      </c>
      <c r="H221" s="28"/>
      <c r="I221" s="29"/>
      <c r="J221" s="8">
        <v>445400.37</v>
      </c>
      <c r="K221" s="8">
        <f t="shared" si="3"/>
        <v>100</v>
      </c>
    </row>
    <row r="222" spans="1:11" ht="20.25" customHeight="1">
      <c r="A222" s="30" t="s">
        <v>140</v>
      </c>
      <c r="B222" s="25"/>
      <c r="C222" s="26"/>
      <c r="D222" s="2" t="s">
        <v>77</v>
      </c>
      <c r="E222" s="2" t="s">
        <v>385</v>
      </c>
      <c r="F222" s="2" t="s">
        <v>24</v>
      </c>
      <c r="G222" s="27">
        <f>SUM(G223,G225)</f>
        <v>1166644.3800000001</v>
      </c>
      <c r="H222" s="28"/>
      <c r="I222" s="29"/>
      <c r="J222" s="8">
        <f>SUM(J223,J225)</f>
        <v>1166644.3800000001</v>
      </c>
      <c r="K222" s="8">
        <f t="shared" si="3"/>
        <v>100</v>
      </c>
    </row>
    <row r="223" spans="1:11" ht="15.75" customHeight="1">
      <c r="A223" s="30" t="s">
        <v>117</v>
      </c>
      <c r="B223" s="25"/>
      <c r="C223" s="26"/>
      <c r="D223" s="2" t="s">
        <v>77</v>
      </c>
      <c r="E223" s="2" t="s">
        <v>385</v>
      </c>
      <c r="F223" s="2" t="s">
        <v>115</v>
      </c>
      <c r="G223" s="27">
        <f>SUM(G224)</f>
        <v>1112796.26</v>
      </c>
      <c r="H223" s="28"/>
      <c r="I223" s="29"/>
      <c r="J223" s="8">
        <f>SUM(J224)</f>
        <v>1112796.26</v>
      </c>
      <c r="K223" s="8">
        <f t="shared" si="3"/>
        <v>100</v>
      </c>
    </row>
    <row r="224" spans="1:11" ht="18" customHeight="1">
      <c r="A224" s="30" t="s">
        <v>125</v>
      </c>
      <c r="B224" s="25"/>
      <c r="C224" s="26"/>
      <c r="D224" s="2" t="s">
        <v>77</v>
      </c>
      <c r="E224" s="2" t="s">
        <v>385</v>
      </c>
      <c r="F224" s="2" t="s">
        <v>121</v>
      </c>
      <c r="G224" s="27">
        <v>1112796.26</v>
      </c>
      <c r="H224" s="28"/>
      <c r="I224" s="29"/>
      <c r="J224" s="8">
        <v>1112796.26</v>
      </c>
      <c r="K224" s="8">
        <f t="shared" si="3"/>
        <v>100</v>
      </c>
    </row>
    <row r="225" spans="1:11" ht="14.25" customHeight="1">
      <c r="A225" s="25" t="s">
        <v>151</v>
      </c>
      <c r="B225" s="25"/>
      <c r="C225" s="26"/>
      <c r="D225" s="2" t="s">
        <v>77</v>
      </c>
      <c r="E225" s="2" t="s">
        <v>385</v>
      </c>
      <c r="F225" s="2" t="s">
        <v>122</v>
      </c>
      <c r="G225" s="27">
        <v>53848.12</v>
      </c>
      <c r="H225" s="28"/>
      <c r="I225" s="29"/>
      <c r="J225" s="10">
        <v>53848.12</v>
      </c>
      <c r="K225" s="8">
        <f t="shared" si="3"/>
        <v>100</v>
      </c>
    </row>
    <row r="226" spans="1:11" ht="21" customHeight="1">
      <c r="A226" s="25" t="s">
        <v>334</v>
      </c>
      <c r="B226" s="25"/>
      <c r="C226" s="26"/>
      <c r="D226" s="2" t="s">
        <v>77</v>
      </c>
      <c r="E226" s="2" t="s">
        <v>386</v>
      </c>
      <c r="F226" s="2" t="s">
        <v>24</v>
      </c>
      <c r="G226" s="27">
        <f>SUM(G227)</f>
        <v>890000</v>
      </c>
      <c r="H226" s="28"/>
      <c r="I226" s="29"/>
      <c r="J226" s="8">
        <f>SUM(J227)</f>
        <v>890000</v>
      </c>
      <c r="K226" s="8">
        <f t="shared" si="3"/>
        <v>100</v>
      </c>
    </row>
    <row r="227" spans="1:11" ht="14.25" customHeight="1">
      <c r="A227" s="30" t="s">
        <v>117</v>
      </c>
      <c r="B227" s="25"/>
      <c r="C227" s="26"/>
      <c r="D227" s="2" t="s">
        <v>77</v>
      </c>
      <c r="E227" s="2" t="s">
        <v>386</v>
      </c>
      <c r="F227" s="2" t="s">
        <v>115</v>
      </c>
      <c r="G227" s="27">
        <f>SUM(G228)</f>
        <v>890000</v>
      </c>
      <c r="H227" s="28"/>
      <c r="I227" s="29"/>
      <c r="J227" s="8">
        <f>SUM(J228)</f>
        <v>890000</v>
      </c>
      <c r="K227" s="8">
        <f t="shared" si="3"/>
        <v>100</v>
      </c>
    </row>
    <row r="228" spans="1:11" ht="17.25" customHeight="1">
      <c r="A228" s="30" t="s">
        <v>125</v>
      </c>
      <c r="B228" s="25"/>
      <c r="C228" s="26"/>
      <c r="D228" s="2" t="s">
        <v>77</v>
      </c>
      <c r="E228" s="2" t="s">
        <v>386</v>
      </c>
      <c r="F228" s="2" t="s">
        <v>121</v>
      </c>
      <c r="G228" s="27">
        <v>890000</v>
      </c>
      <c r="H228" s="28"/>
      <c r="I228" s="29"/>
      <c r="J228" s="8">
        <v>890000</v>
      </c>
      <c r="K228" s="8">
        <f t="shared" si="3"/>
        <v>100</v>
      </c>
    </row>
    <row r="229" spans="1:11" ht="0" customHeight="1" hidden="1">
      <c r="A229" s="30" t="s">
        <v>506</v>
      </c>
      <c r="B229" s="25"/>
      <c r="C229" s="26"/>
      <c r="D229" s="2" t="s">
        <v>77</v>
      </c>
      <c r="E229" s="2" t="s">
        <v>505</v>
      </c>
      <c r="F229" s="2" t="s">
        <v>24</v>
      </c>
      <c r="G229" s="27">
        <f>SUM(G230)</f>
        <v>0</v>
      </c>
      <c r="H229" s="28"/>
      <c r="I229" s="29"/>
      <c r="J229" s="8"/>
      <c r="K229" s="8"/>
    </row>
    <row r="230" spans="1:11" ht="21" customHeight="1" hidden="1">
      <c r="A230" s="30" t="s">
        <v>117</v>
      </c>
      <c r="B230" s="25"/>
      <c r="C230" s="26"/>
      <c r="D230" s="2" t="s">
        <v>77</v>
      </c>
      <c r="E230" s="2" t="s">
        <v>505</v>
      </c>
      <c r="F230" s="2" t="s">
        <v>115</v>
      </c>
      <c r="G230" s="27">
        <f>SUM(G231)</f>
        <v>0</v>
      </c>
      <c r="H230" s="28"/>
      <c r="I230" s="29"/>
      <c r="J230" s="8"/>
      <c r="K230" s="8"/>
    </row>
    <row r="231" spans="1:11" ht="24" customHeight="1" hidden="1">
      <c r="A231" s="30" t="s">
        <v>125</v>
      </c>
      <c r="B231" s="25"/>
      <c r="C231" s="26"/>
      <c r="D231" s="2" t="s">
        <v>77</v>
      </c>
      <c r="E231" s="2" t="s">
        <v>505</v>
      </c>
      <c r="F231" s="2" t="s">
        <v>121</v>
      </c>
      <c r="G231" s="27">
        <v>0</v>
      </c>
      <c r="H231" s="28"/>
      <c r="I231" s="29"/>
      <c r="J231" s="8"/>
      <c r="K231" s="8"/>
    </row>
    <row r="232" spans="1:11" ht="27" customHeight="1">
      <c r="A232" s="37" t="s">
        <v>589</v>
      </c>
      <c r="B232" s="38"/>
      <c r="C232" s="39"/>
      <c r="D232" s="4" t="s">
        <v>590</v>
      </c>
      <c r="E232" s="4" t="s">
        <v>200</v>
      </c>
      <c r="F232" s="4" t="s">
        <v>24</v>
      </c>
      <c r="G232" s="43">
        <f aca="true" t="shared" si="5" ref="G232:G238">SUM(G233)</f>
        <v>469550</v>
      </c>
      <c r="H232" s="44"/>
      <c r="I232" s="45"/>
      <c r="J232" s="20">
        <f aca="true" t="shared" si="6" ref="J232:J238">SUM(J233)</f>
        <v>469550</v>
      </c>
      <c r="K232" s="8">
        <f t="shared" si="3"/>
        <v>100</v>
      </c>
    </row>
    <row r="233" spans="1:11" ht="43.5" customHeight="1">
      <c r="A233" s="40" t="s">
        <v>591</v>
      </c>
      <c r="B233" s="41"/>
      <c r="C233" s="42"/>
      <c r="D233" s="2" t="s">
        <v>592</v>
      </c>
      <c r="E233" s="2" t="s">
        <v>200</v>
      </c>
      <c r="F233" s="2" t="s">
        <v>24</v>
      </c>
      <c r="G233" s="27">
        <f t="shared" si="5"/>
        <v>469550</v>
      </c>
      <c r="H233" s="28"/>
      <c r="I233" s="29"/>
      <c r="J233" s="8">
        <f t="shared" si="6"/>
        <v>469550</v>
      </c>
      <c r="K233" s="8">
        <f t="shared" si="3"/>
        <v>100</v>
      </c>
    </row>
    <row r="234" spans="1:11" ht="14.25" customHeight="1">
      <c r="A234" s="30" t="s">
        <v>112</v>
      </c>
      <c r="B234" s="25"/>
      <c r="C234" s="26"/>
      <c r="D234" s="2" t="s">
        <v>592</v>
      </c>
      <c r="E234" s="2" t="s">
        <v>199</v>
      </c>
      <c r="F234" s="2" t="s">
        <v>24</v>
      </c>
      <c r="G234" s="27">
        <f t="shared" si="5"/>
        <v>469550</v>
      </c>
      <c r="H234" s="28"/>
      <c r="I234" s="29"/>
      <c r="J234" s="8">
        <f t="shared" si="6"/>
        <v>469550</v>
      </c>
      <c r="K234" s="8">
        <f t="shared" si="3"/>
        <v>100</v>
      </c>
    </row>
    <row r="235" spans="1:11" ht="25.5" customHeight="1">
      <c r="A235" s="30" t="s">
        <v>111</v>
      </c>
      <c r="B235" s="25"/>
      <c r="C235" s="26"/>
      <c r="D235" s="2" t="s">
        <v>592</v>
      </c>
      <c r="E235" s="2" t="s">
        <v>201</v>
      </c>
      <c r="F235" s="2" t="s">
        <v>24</v>
      </c>
      <c r="G235" s="27">
        <f t="shared" si="5"/>
        <v>469550</v>
      </c>
      <c r="H235" s="28"/>
      <c r="I235" s="29"/>
      <c r="J235" s="8">
        <f t="shared" si="6"/>
        <v>469550</v>
      </c>
      <c r="K235" s="8">
        <f t="shared" si="3"/>
        <v>100</v>
      </c>
    </row>
    <row r="236" spans="1:11" ht="14.25" customHeight="1">
      <c r="A236" s="30" t="s">
        <v>202</v>
      </c>
      <c r="B236" s="25"/>
      <c r="C236" s="26"/>
      <c r="D236" s="2" t="s">
        <v>592</v>
      </c>
      <c r="E236" s="2" t="s">
        <v>203</v>
      </c>
      <c r="F236" s="2" t="s">
        <v>24</v>
      </c>
      <c r="G236" s="27">
        <f t="shared" si="5"/>
        <v>469550</v>
      </c>
      <c r="H236" s="28"/>
      <c r="I236" s="29"/>
      <c r="J236" s="8">
        <f t="shared" si="6"/>
        <v>469550</v>
      </c>
      <c r="K236" s="8">
        <f t="shared" si="3"/>
        <v>100</v>
      </c>
    </row>
    <row r="237" spans="1:11" ht="14.25" customHeight="1">
      <c r="A237" s="30" t="s">
        <v>102</v>
      </c>
      <c r="B237" s="25"/>
      <c r="C237" s="26"/>
      <c r="D237" s="2" t="s">
        <v>592</v>
      </c>
      <c r="E237" s="2" t="s">
        <v>286</v>
      </c>
      <c r="F237" s="2" t="s">
        <v>24</v>
      </c>
      <c r="G237" s="27">
        <f t="shared" si="5"/>
        <v>469550</v>
      </c>
      <c r="H237" s="28"/>
      <c r="I237" s="29"/>
      <c r="J237" s="8">
        <f t="shared" si="6"/>
        <v>469550</v>
      </c>
      <c r="K237" s="8">
        <f t="shared" si="3"/>
        <v>100</v>
      </c>
    </row>
    <row r="238" spans="1:11" ht="26.25" customHeight="1">
      <c r="A238" s="30" t="s">
        <v>347</v>
      </c>
      <c r="B238" s="25"/>
      <c r="C238" s="26"/>
      <c r="D238" s="2" t="s">
        <v>592</v>
      </c>
      <c r="E238" s="2" t="s">
        <v>286</v>
      </c>
      <c r="F238" s="2" t="s">
        <v>115</v>
      </c>
      <c r="G238" s="27">
        <f t="shared" si="5"/>
        <v>469550</v>
      </c>
      <c r="H238" s="28"/>
      <c r="I238" s="29"/>
      <c r="J238" s="8">
        <f t="shared" si="6"/>
        <v>469550</v>
      </c>
      <c r="K238" s="8">
        <f t="shared" si="3"/>
        <v>100</v>
      </c>
    </row>
    <row r="239" spans="1:11" ht="24" customHeight="1">
      <c r="A239" s="30" t="s">
        <v>125</v>
      </c>
      <c r="B239" s="25"/>
      <c r="C239" s="26"/>
      <c r="D239" s="2" t="s">
        <v>592</v>
      </c>
      <c r="E239" s="2" t="s">
        <v>286</v>
      </c>
      <c r="F239" s="2" t="s">
        <v>121</v>
      </c>
      <c r="G239" s="27">
        <v>469550</v>
      </c>
      <c r="H239" s="28"/>
      <c r="I239" s="29"/>
      <c r="J239" s="8">
        <v>469550</v>
      </c>
      <c r="K239" s="8">
        <f t="shared" si="3"/>
        <v>100</v>
      </c>
    </row>
    <row r="240" spans="1:11" ht="15.75">
      <c r="A240" s="37" t="s">
        <v>61</v>
      </c>
      <c r="B240" s="38"/>
      <c r="C240" s="39"/>
      <c r="D240" s="4" t="s">
        <v>59</v>
      </c>
      <c r="E240" s="4" t="s">
        <v>200</v>
      </c>
      <c r="F240" s="4" t="s">
        <v>24</v>
      </c>
      <c r="G240" s="43">
        <f>SUM(G241,G255,G262,G294)</f>
        <v>24569694.999999996</v>
      </c>
      <c r="H240" s="44"/>
      <c r="I240" s="45"/>
      <c r="J240" s="13">
        <f>SUM(J241,J255,J262,J294)</f>
        <v>19505444.63</v>
      </c>
      <c r="K240" s="8">
        <f t="shared" si="3"/>
        <v>79.38822451804958</v>
      </c>
    </row>
    <row r="241" spans="1:11" ht="15">
      <c r="A241" s="40" t="s">
        <v>107</v>
      </c>
      <c r="B241" s="41"/>
      <c r="C241" s="42"/>
      <c r="D241" s="2" t="s">
        <v>108</v>
      </c>
      <c r="E241" s="2" t="s">
        <v>200</v>
      </c>
      <c r="F241" s="2" t="s">
        <v>24</v>
      </c>
      <c r="G241" s="27">
        <f>SUM(G242,G249,G252)</f>
        <v>221695</v>
      </c>
      <c r="H241" s="28"/>
      <c r="I241" s="29"/>
      <c r="J241" s="8">
        <f>SUM(J242,J249,J252)</f>
        <v>14000</v>
      </c>
      <c r="K241" s="8">
        <f t="shared" si="3"/>
        <v>6.314982295496065</v>
      </c>
    </row>
    <row r="242" spans="1:11" ht="23.25" customHeight="1">
      <c r="A242" s="46" t="s">
        <v>376</v>
      </c>
      <c r="B242" s="47"/>
      <c r="C242" s="48"/>
      <c r="D242" s="2" t="s">
        <v>108</v>
      </c>
      <c r="E242" s="2" t="s">
        <v>267</v>
      </c>
      <c r="F242" s="2" t="s">
        <v>24</v>
      </c>
      <c r="G242" s="27">
        <f>SUM(G243,G246)</f>
        <v>14000</v>
      </c>
      <c r="H242" s="28"/>
      <c r="I242" s="29"/>
      <c r="J242" s="8">
        <f>SUM(J243,J246)</f>
        <v>14000</v>
      </c>
      <c r="K242" s="8">
        <f t="shared" si="3"/>
        <v>100</v>
      </c>
    </row>
    <row r="243" spans="1:11" ht="12.75" customHeight="1">
      <c r="A243" s="30" t="s">
        <v>181</v>
      </c>
      <c r="B243" s="25"/>
      <c r="C243" s="26"/>
      <c r="D243" s="2" t="s">
        <v>108</v>
      </c>
      <c r="E243" s="2" t="s">
        <v>474</v>
      </c>
      <c r="F243" s="2" t="s">
        <v>24</v>
      </c>
      <c r="G243" s="27">
        <f>SUM(G244)</f>
        <v>14000</v>
      </c>
      <c r="H243" s="28"/>
      <c r="I243" s="29"/>
      <c r="J243" s="8">
        <f>SUM(J244)</f>
        <v>14000</v>
      </c>
      <c r="K243" s="8">
        <f aca="true" t="shared" si="7" ref="K243:K355">SUM(J243/G243*100)</f>
        <v>100</v>
      </c>
    </row>
    <row r="244" spans="1:11" ht="12" customHeight="1">
      <c r="A244" s="30" t="s">
        <v>117</v>
      </c>
      <c r="B244" s="25"/>
      <c r="C244" s="26"/>
      <c r="D244" s="2" t="s">
        <v>108</v>
      </c>
      <c r="E244" s="2" t="s">
        <v>474</v>
      </c>
      <c r="F244" s="2" t="s">
        <v>115</v>
      </c>
      <c r="G244" s="27">
        <f>SUM(G245)</f>
        <v>14000</v>
      </c>
      <c r="H244" s="28"/>
      <c r="I244" s="29"/>
      <c r="J244" s="10">
        <f>SUM(J245)</f>
        <v>14000</v>
      </c>
      <c r="K244" s="8">
        <f t="shared" si="7"/>
        <v>100</v>
      </c>
    </row>
    <row r="245" spans="1:11" ht="15.75" customHeight="1">
      <c r="A245" s="30" t="s">
        <v>125</v>
      </c>
      <c r="B245" s="25"/>
      <c r="C245" s="26"/>
      <c r="D245" s="2" t="s">
        <v>108</v>
      </c>
      <c r="E245" s="2" t="s">
        <v>474</v>
      </c>
      <c r="F245" s="2" t="s">
        <v>121</v>
      </c>
      <c r="G245" s="27">
        <v>14000</v>
      </c>
      <c r="H245" s="28"/>
      <c r="I245" s="29"/>
      <c r="J245" s="8">
        <v>14000</v>
      </c>
      <c r="K245" s="8">
        <f t="shared" si="7"/>
        <v>100</v>
      </c>
    </row>
    <row r="246" spans="1:11" ht="22.5" customHeight="1" hidden="1">
      <c r="A246" s="30" t="s">
        <v>319</v>
      </c>
      <c r="B246" s="25"/>
      <c r="C246" s="26"/>
      <c r="D246" s="2" t="s">
        <v>108</v>
      </c>
      <c r="E246" s="2" t="s">
        <v>320</v>
      </c>
      <c r="F246" s="2" t="s">
        <v>24</v>
      </c>
      <c r="G246" s="27">
        <f>SUM(G247)</f>
        <v>0</v>
      </c>
      <c r="H246" s="28"/>
      <c r="I246" s="29"/>
      <c r="J246" s="10">
        <f>SUM(J247)</f>
        <v>0</v>
      </c>
      <c r="K246" s="8" t="e">
        <f t="shared" si="7"/>
        <v>#DIV/0!</v>
      </c>
    </row>
    <row r="247" spans="1:11" ht="14.25" customHeight="1" hidden="1">
      <c r="A247" s="30" t="s">
        <v>117</v>
      </c>
      <c r="B247" s="25"/>
      <c r="C247" s="26"/>
      <c r="D247" s="2" t="s">
        <v>108</v>
      </c>
      <c r="E247" s="2" t="s">
        <v>320</v>
      </c>
      <c r="F247" s="2" t="s">
        <v>115</v>
      </c>
      <c r="G247" s="27">
        <f>SUM(G248)</f>
        <v>0</v>
      </c>
      <c r="H247" s="28"/>
      <c r="I247" s="29"/>
      <c r="J247" s="12">
        <f>SUM(J248)</f>
        <v>0</v>
      </c>
      <c r="K247" s="8" t="e">
        <f t="shared" si="7"/>
        <v>#DIV/0!</v>
      </c>
    </row>
    <row r="248" spans="1:11" ht="15" customHeight="1" hidden="1">
      <c r="A248" s="30" t="s">
        <v>125</v>
      </c>
      <c r="B248" s="25"/>
      <c r="C248" s="26"/>
      <c r="D248" s="2" t="s">
        <v>108</v>
      </c>
      <c r="E248" s="2" t="s">
        <v>320</v>
      </c>
      <c r="F248" s="2" t="s">
        <v>121</v>
      </c>
      <c r="G248" s="27">
        <v>0</v>
      </c>
      <c r="H248" s="28"/>
      <c r="I248" s="29"/>
      <c r="J248" s="10">
        <v>0</v>
      </c>
      <c r="K248" s="8" t="e">
        <f t="shared" si="7"/>
        <v>#DIV/0!</v>
      </c>
    </row>
    <row r="249" spans="1:11" ht="30" customHeight="1">
      <c r="A249" s="30" t="s">
        <v>182</v>
      </c>
      <c r="B249" s="25"/>
      <c r="C249" s="26"/>
      <c r="D249" s="2" t="s">
        <v>108</v>
      </c>
      <c r="E249" s="2" t="s">
        <v>265</v>
      </c>
      <c r="F249" s="2" t="s">
        <v>24</v>
      </c>
      <c r="G249" s="27">
        <f>SUM(G250)</f>
        <v>207695</v>
      </c>
      <c r="H249" s="28"/>
      <c r="I249" s="29"/>
      <c r="J249" s="8">
        <f>SUM(J250)</f>
        <v>0</v>
      </c>
      <c r="K249" s="8">
        <f t="shared" si="7"/>
        <v>0</v>
      </c>
    </row>
    <row r="250" spans="1:11" ht="13.5" customHeight="1">
      <c r="A250" s="30" t="s">
        <v>117</v>
      </c>
      <c r="B250" s="25"/>
      <c r="C250" s="26"/>
      <c r="D250" s="2" t="s">
        <v>108</v>
      </c>
      <c r="E250" s="2" t="s">
        <v>265</v>
      </c>
      <c r="F250" s="2" t="s">
        <v>115</v>
      </c>
      <c r="G250" s="27">
        <f>SUM(G251)</f>
        <v>207695</v>
      </c>
      <c r="H250" s="28"/>
      <c r="I250" s="29"/>
      <c r="J250" s="8">
        <f>SUM(J251)</f>
        <v>0</v>
      </c>
      <c r="K250" s="8">
        <f t="shared" si="7"/>
        <v>0</v>
      </c>
    </row>
    <row r="251" spans="1:11" ht="13.5" customHeight="1">
      <c r="A251" s="30" t="s">
        <v>125</v>
      </c>
      <c r="B251" s="25"/>
      <c r="C251" s="26"/>
      <c r="D251" s="2" t="s">
        <v>108</v>
      </c>
      <c r="E251" s="2" t="s">
        <v>265</v>
      </c>
      <c r="F251" s="2" t="s">
        <v>121</v>
      </c>
      <c r="G251" s="27">
        <v>207695</v>
      </c>
      <c r="H251" s="28"/>
      <c r="I251" s="29"/>
      <c r="J251" s="8">
        <v>0</v>
      </c>
      <c r="K251" s="8">
        <f t="shared" si="7"/>
        <v>0</v>
      </c>
    </row>
    <row r="252" spans="1:11" ht="16.5" customHeight="1" hidden="1">
      <c r="A252" s="30" t="s">
        <v>298</v>
      </c>
      <c r="B252" s="25"/>
      <c r="C252" s="26"/>
      <c r="D252" s="2" t="s">
        <v>108</v>
      </c>
      <c r="E252" s="2" t="s">
        <v>299</v>
      </c>
      <c r="F252" s="2" t="s">
        <v>24</v>
      </c>
      <c r="G252" s="27">
        <f>SUM(G254)</f>
        <v>0</v>
      </c>
      <c r="H252" s="28"/>
      <c r="I252" s="29"/>
      <c r="J252" s="8">
        <f>SUM(J253)</f>
        <v>0</v>
      </c>
      <c r="K252" s="8" t="e">
        <f t="shared" si="7"/>
        <v>#DIV/0!</v>
      </c>
    </row>
    <row r="253" spans="1:11" ht="18" customHeight="1" hidden="1">
      <c r="A253" s="30" t="s">
        <v>117</v>
      </c>
      <c r="B253" s="25"/>
      <c r="C253" s="26"/>
      <c r="D253" s="2" t="s">
        <v>108</v>
      </c>
      <c r="E253" s="2" t="s">
        <v>299</v>
      </c>
      <c r="F253" s="2" t="s">
        <v>115</v>
      </c>
      <c r="G253" s="27">
        <f>SUM(G254)</f>
        <v>0</v>
      </c>
      <c r="H253" s="28"/>
      <c r="I253" s="29"/>
      <c r="J253" s="8">
        <f>SUM(J254)</f>
        <v>0</v>
      </c>
      <c r="K253" s="8" t="e">
        <f t="shared" si="7"/>
        <v>#DIV/0!</v>
      </c>
    </row>
    <row r="254" spans="1:11" ht="21" customHeight="1" hidden="1">
      <c r="A254" s="30" t="s">
        <v>125</v>
      </c>
      <c r="B254" s="25"/>
      <c r="C254" s="26"/>
      <c r="D254" s="2" t="s">
        <v>108</v>
      </c>
      <c r="E254" s="2" t="s">
        <v>299</v>
      </c>
      <c r="F254" s="2" t="s">
        <v>121</v>
      </c>
      <c r="G254" s="27">
        <v>0</v>
      </c>
      <c r="H254" s="28"/>
      <c r="I254" s="29"/>
      <c r="J254" s="8">
        <v>0</v>
      </c>
      <c r="K254" s="8" t="e">
        <f t="shared" si="7"/>
        <v>#DIV/0!</v>
      </c>
    </row>
    <row r="255" spans="1:11" ht="13.5" customHeight="1" hidden="1">
      <c r="A255" s="46" t="s">
        <v>353</v>
      </c>
      <c r="B255" s="47"/>
      <c r="C255" s="48"/>
      <c r="D255" s="2" t="s">
        <v>354</v>
      </c>
      <c r="E255" s="2" t="s">
        <v>200</v>
      </c>
      <c r="F255" s="2" t="s">
        <v>24</v>
      </c>
      <c r="G255" s="27">
        <f aca="true" t="shared" si="8" ref="G255:G260">SUM(G256)</f>
        <v>0</v>
      </c>
      <c r="H255" s="28"/>
      <c r="I255" s="29"/>
      <c r="J255" s="8">
        <f aca="true" t="shared" si="9" ref="J255:J260">SUM(J256)</f>
        <v>0</v>
      </c>
      <c r="K255" s="8" t="e">
        <f t="shared" si="7"/>
        <v>#DIV/0!</v>
      </c>
    </row>
    <row r="256" spans="1:11" ht="21" customHeight="1" hidden="1">
      <c r="A256" s="30" t="s">
        <v>112</v>
      </c>
      <c r="B256" s="25"/>
      <c r="C256" s="26"/>
      <c r="D256" s="2" t="s">
        <v>354</v>
      </c>
      <c r="E256" s="2" t="s">
        <v>199</v>
      </c>
      <c r="F256" s="2" t="s">
        <v>24</v>
      </c>
      <c r="G256" s="27">
        <f t="shared" si="8"/>
        <v>0</v>
      </c>
      <c r="H256" s="28"/>
      <c r="I256" s="29"/>
      <c r="J256" s="8">
        <f t="shared" si="9"/>
        <v>0</v>
      </c>
      <c r="K256" s="8" t="e">
        <f t="shared" si="7"/>
        <v>#DIV/0!</v>
      </c>
    </row>
    <row r="257" spans="1:11" ht="21" customHeight="1" hidden="1">
      <c r="A257" s="30" t="s">
        <v>111</v>
      </c>
      <c r="B257" s="25"/>
      <c r="C257" s="26"/>
      <c r="D257" s="2" t="s">
        <v>354</v>
      </c>
      <c r="E257" s="2" t="s">
        <v>201</v>
      </c>
      <c r="F257" s="2" t="s">
        <v>24</v>
      </c>
      <c r="G257" s="27">
        <f t="shared" si="8"/>
        <v>0</v>
      </c>
      <c r="H257" s="28"/>
      <c r="I257" s="29"/>
      <c r="J257" s="8">
        <f t="shared" si="9"/>
        <v>0</v>
      </c>
      <c r="K257" s="8" t="e">
        <f t="shared" si="7"/>
        <v>#DIV/0!</v>
      </c>
    </row>
    <row r="258" spans="1:11" ht="17.25" customHeight="1" hidden="1">
      <c r="A258" s="30" t="s">
        <v>202</v>
      </c>
      <c r="B258" s="25"/>
      <c r="C258" s="26"/>
      <c r="D258" s="2" t="s">
        <v>354</v>
      </c>
      <c r="E258" s="2" t="s">
        <v>203</v>
      </c>
      <c r="F258" s="2" t="s">
        <v>24</v>
      </c>
      <c r="G258" s="27">
        <f t="shared" si="8"/>
        <v>0</v>
      </c>
      <c r="H258" s="28"/>
      <c r="I258" s="29"/>
      <c r="J258" s="8">
        <f t="shared" si="9"/>
        <v>0</v>
      </c>
      <c r="K258" s="8" t="e">
        <f t="shared" si="7"/>
        <v>#DIV/0!</v>
      </c>
    </row>
    <row r="259" spans="1:11" ht="21" customHeight="1" hidden="1">
      <c r="A259" s="30" t="s">
        <v>355</v>
      </c>
      <c r="B259" s="25"/>
      <c r="C259" s="26"/>
      <c r="D259" s="2" t="s">
        <v>354</v>
      </c>
      <c r="E259" s="2" t="s">
        <v>356</v>
      </c>
      <c r="F259" s="2" t="s">
        <v>24</v>
      </c>
      <c r="G259" s="27">
        <f t="shared" si="8"/>
        <v>0</v>
      </c>
      <c r="H259" s="28"/>
      <c r="I259" s="29"/>
      <c r="J259" s="8">
        <f t="shared" si="9"/>
        <v>0</v>
      </c>
      <c r="K259" s="8" t="e">
        <f t="shared" si="7"/>
        <v>#DIV/0!</v>
      </c>
    </row>
    <row r="260" spans="1:11" ht="21" customHeight="1" hidden="1">
      <c r="A260" s="30" t="s">
        <v>117</v>
      </c>
      <c r="B260" s="25"/>
      <c r="C260" s="26"/>
      <c r="D260" s="2" t="s">
        <v>354</v>
      </c>
      <c r="E260" s="2" t="s">
        <v>356</v>
      </c>
      <c r="F260" s="2" t="s">
        <v>115</v>
      </c>
      <c r="G260" s="27">
        <f t="shared" si="8"/>
        <v>0</v>
      </c>
      <c r="H260" s="28"/>
      <c r="I260" s="29"/>
      <c r="J260" s="8">
        <f t="shared" si="9"/>
        <v>0</v>
      </c>
      <c r="K260" s="8" t="e">
        <f t="shared" si="7"/>
        <v>#DIV/0!</v>
      </c>
    </row>
    <row r="261" spans="1:11" ht="21" customHeight="1" hidden="1">
      <c r="A261" s="30" t="s">
        <v>125</v>
      </c>
      <c r="B261" s="25"/>
      <c r="C261" s="26"/>
      <c r="D261" s="2" t="s">
        <v>354</v>
      </c>
      <c r="E261" s="2" t="s">
        <v>356</v>
      </c>
      <c r="F261" s="2" t="s">
        <v>121</v>
      </c>
      <c r="G261" s="27">
        <v>0</v>
      </c>
      <c r="H261" s="28"/>
      <c r="I261" s="29"/>
      <c r="J261" s="8">
        <v>0</v>
      </c>
      <c r="K261" s="8" t="e">
        <f t="shared" si="7"/>
        <v>#DIV/0!</v>
      </c>
    </row>
    <row r="262" spans="1:11" ht="12.75">
      <c r="A262" s="65" t="s">
        <v>104</v>
      </c>
      <c r="B262" s="49"/>
      <c r="C262" s="50"/>
      <c r="D262" s="2" t="s">
        <v>103</v>
      </c>
      <c r="E262" s="2" t="s">
        <v>200</v>
      </c>
      <c r="F262" s="2" t="s">
        <v>24</v>
      </c>
      <c r="G262" s="27">
        <f>SUM(G263+G288)</f>
        <v>24332999.999999996</v>
      </c>
      <c r="H262" s="28"/>
      <c r="I262" s="29"/>
      <c r="J262" s="8">
        <f>SUM(J263+J288)</f>
        <v>19476444.63</v>
      </c>
      <c r="K262" s="8">
        <f t="shared" si="7"/>
        <v>80.0412798668475</v>
      </c>
    </row>
    <row r="263" spans="1:11" ht="22.5" customHeight="1">
      <c r="A263" s="46" t="s">
        <v>377</v>
      </c>
      <c r="B263" s="47"/>
      <c r="C263" s="48"/>
      <c r="D263" s="2" t="s">
        <v>103</v>
      </c>
      <c r="E263" s="2" t="s">
        <v>262</v>
      </c>
      <c r="F263" s="2" t="s">
        <v>24</v>
      </c>
      <c r="G263" s="27">
        <f>SUM(G264,G267,G270,G273,G276,G279,G285)</f>
        <v>23999999.999999996</v>
      </c>
      <c r="H263" s="28"/>
      <c r="I263" s="29"/>
      <c r="J263" s="8">
        <f>SUM(J264+J267+J273+J276+J279+J282+J285)</f>
        <v>19143444.63</v>
      </c>
      <c r="K263" s="8">
        <f t="shared" si="7"/>
        <v>79.76435262500001</v>
      </c>
    </row>
    <row r="264" spans="1:11" ht="14.25" customHeight="1">
      <c r="A264" s="46" t="s">
        <v>357</v>
      </c>
      <c r="B264" s="47"/>
      <c r="C264" s="48"/>
      <c r="D264" s="2" t="s">
        <v>103</v>
      </c>
      <c r="E264" s="2" t="s">
        <v>387</v>
      </c>
      <c r="F264" s="2" t="s">
        <v>24</v>
      </c>
      <c r="G264" s="27">
        <f>SUM(G265)</f>
        <v>7854889.23</v>
      </c>
      <c r="H264" s="28"/>
      <c r="I264" s="29"/>
      <c r="J264" s="10">
        <f>SUM(J265)</f>
        <v>2998333.86</v>
      </c>
      <c r="K264" s="8">
        <f t="shared" si="7"/>
        <v>38.171561332125876</v>
      </c>
    </row>
    <row r="265" spans="1:11" ht="12" customHeight="1">
      <c r="A265" s="30" t="s">
        <v>117</v>
      </c>
      <c r="B265" s="25"/>
      <c r="C265" s="26"/>
      <c r="D265" s="2" t="s">
        <v>103</v>
      </c>
      <c r="E265" s="2" t="s">
        <v>387</v>
      </c>
      <c r="F265" s="2" t="s">
        <v>115</v>
      </c>
      <c r="G265" s="27">
        <f>SUM(G266)</f>
        <v>7854889.23</v>
      </c>
      <c r="H265" s="28"/>
      <c r="I265" s="29"/>
      <c r="J265" s="8">
        <f>SUM(J266)</f>
        <v>2998333.86</v>
      </c>
      <c r="K265" s="8">
        <f t="shared" si="7"/>
        <v>38.171561332125876</v>
      </c>
    </row>
    <row r="266" spans="1:11" ht="18" customHeight="1">
      <c r="A266" s="30" t="s">
        <v>125</v>
      </c>
      <c r="B266" s="25"/>
      <c r="C266" s="26"/>
      <c r="D266" s="2" t="s">
        <v>103</v>
      </c>
      <c r="E266" s="2" t="s">
        <v>387</v>
      </c>
      <c r="F266" s="2" t="s">
        <v>121</v>
      </c>
      <c r="G266" s="27">
        <v>7854889.23</v>
      </c>
      <c r="H266" s="28"/>
      <c r="I266" s="29"/>
      <c r="J266" s="10">
        <v>2998333.86</v>
      </c>
      <c r="K266" s="8">
        <f t="shared" si="7"/>
        <v>38.171561332125876</v>
      </c>
    </row>
    <row r="267" spans="1:11" ht="12" customHeight="1">
      <c r="A267" s="46" t="s">
        <v>263</v>
      </c>
      <c r="B267" s="47"/>
      <c r="C267" s="48"/>
      <c r="D267" s="2" t="s">
        <v>103</v>
      </c>
      <c r="E267" s="2" t="s">
        <v>388</v>
      </c>
      <c r="F267" s="2" t="s">
        <v>24</v>
      </c>
      <c r="G267" s="27">
        <f>SUM(G268)</f>
        <v>886648.52</v>
      </c>
      <c r="H267" s="28"/>
      <c r="I267" s="29"/>
      <c r="J267" s="8">
        <f>SUM(J268)</f>
        <v>886648.52</v>
      </c>
      <c r="K267" s="8">
        <f t="shared" si="7"/>
        <v>100</v>
      </c>
    </row>
    <row r="268" spans="1:11" ht="12" customHeight="1">
      <c r="A268" s="30" t="s">
        <v>117</v>
      </c>
      <c r="B268" s="25"/>
      <c r="C268" s="26"/>
      <c r="D268" s="2" t="s">
        <v>103</v>
      </c>
      <c r="E268" s="2" t="s">
        <v>388</v>
      </c>
      <c r="F268" s="2" t="s">
        <v>115</v>
      </c>
      <c r="G268" s="27">
        <f>SUM(G269)</f>
        <v>886648.52</v>
      </c>
      <c r="H268" s="28"/>
      <c r="I268" s="29"/>
      <c r="J268" s="10">
        <f>SUM(J269)</f>
        <v>886648.52</v>
      </c>
      <c r="K268" s="8">
        <f t="shared" si="7"/>
        <v>100</v>
      </c>
    </row>
    <row r="269" spans="1:11" ht="21" customHeight="1">
      <c r="A269" s="30" t="s">
        <v>125</v>
      </c>
      <c r="B269" s="25"/>
      <c r="C269" s="26"/>
      <c r="D269" s="2" t="s">
        <v>103</v>
      </c>
      <c r="E269" s="2" t="s">
        <v>388</v>
      </c>
      <c r="F269" s="2" t="s">
        <v>121</v>
      </c>
      <c r="G269" s="27">
        <v>886648.52</v>
      </c>
      <c r="H269" s="28"/>
      <c r="I269" s="29"/>
      <c r="J269" s="8">
        <v>886648.52</v>
      </c>
      <c r="K269" s="8">
        <f t="shared" si="7"/>
        <v>100</v>
      </c>
    </row>
    <row r="270" spans="1:11" ht="48" customHeight="1" hidden="1">
      <c r="A270" s="30" t="s">
        <v>507</v>
      </c>
      <c r="B270" s="25"/>
      <c r="C270" s="26"/>
      <c r="D270" s="2" t="s">
        <v>103</v>
      </c>
      <c r="E270" s="2" t="s">
        <v>381</v>
      </c>
      <c r="F270" s="2" t="s">
        <v>24</v>
      </c>
      <c r="G270" s="27">
        <f>SUM(G271)</f>
        <v>0</v>
      </c>
      <c r="H270" s="28"/>
      <c r="I270" s="29"/>
      <c r="J270" s="8">
        <v>0</v>
      </c>
      <c r="K270" s="8">
        <v>0</v>
      </c>
    </row>
    <row r="271" spans="1:11" ht="21" customHeight="1" hidden="1">
      <c r="A271" s="30" t="s">
        <v>117</v>
      </c>
      <c r="B271" s="25"/>
      <c r="C271" s="26"/>
      <c r="D271" s="2" t="s">
        <v>103</v>
      </c>
      <c r="E271" s="2" t="s">
        <v>381</v>
      </c>
      <c r="F271" s="2" t="s">
        <v>115</v>
      </c>
      <c r="G271" s="27">
        <f>SUM(G272)</f>
        <v>0</v>
      </c>
      <c r="H271" s="28"/>
      <c r="I271" s="29"/>
      <c r="J271" s="8">
        <v>0</v>
      </c>
      <c r="K271" s="8">
        <v>0</v>
      </c>
    </row>
    <row r="272" spans="1:11" ht="18" customHeight="1" hidden="1">
      <c r="A272" s="30" t="s">
        <v>125</v>
      </c>
      <c r="B272" s="25"/>
      <c r="C272" s="26"/>
      <c r="D272" s="2" t="s">
        <v>103</v>
      </c>
      <c r="E272" s="2" t="s">
        <v>381</v>
      </c>
      <c r="F272" s="2" t="s">
        <v>121</v>
      </c>
      <c r="G272" s="27">
        <v>0</v>
      </c>
      <c r="H272" s="28"/>
      <c r="I272" s="29"/>
      <c r="J272" s="8">
        <v>0</v>
      </c>
      <c r="K272" s="8">
        <v>0</v>
      </c>
    </row>
    <row r="273" spans="1:11" ht="19.5" customHeight="1">
      <c r="A273" s="30" t="s">
        <v>390</v>
      </c>
      <c r="B273" s="25"/>
      <c r="C273" s="26"/>
      <c r="D273" s="2" t="s">
        <v>103</v>
      </c>
      <c r="E273" s="2" t="s">
        <v>389</v>
      </c>
      <c r="F273" s="2" t="s">
        <v>24</v>
      </c>
      <c r="G273" s="27">
        <f>SUM(G274)</f>
        <v>167567.4</v>
      </c>
      <c r="H273" s="28"/>
      <c r="I273" s="29"/>
      <c r="J273" s="8">
        <f>SUM(J274)</f>
        <v>167567.4</v>
      </c>
      <c r="K273" s="8">
        <f t="shared" si="7"/>
        <v>100</v>
      </c>
    </row>
    <row r="274" spans="1:11" ht="12" customHeight="1">
      <c r="A274" s="30" t="s">
        <v>117</v>
      </c>
      <c r="B274" s="25"/>
      <c r="C274" s="26"/>
      <c r="D274" s="2" t="s">
        <v>103</v>
      </c>
      <c r="E274" s="2" t="s">
        <v>389</v>
      </c>
      <c r="F274" s="2" t="s">
        <v>115</v>
      </c>
      <c r="G274" s="27">
        <f>SUM(G275)</f>
        <v>167567.4</v>
      </c>
      <c r="H274" s="28"/>
      <c r="I274" s="29"/>
      <c r="J274" s="8">
        <f>SUM(J275)</f>
        <v>167567.4</v>
      </c>
      <c r="K274" s="8">
        <f t="shared" si="7"/>
        <v>100</v>
      </c>
    </row>
    <row r="275" spans="1:11" ht="18.75" customHeight="1">
      <c r="A275" s="30" t="s">
        <v>125</v>
      </c>
      <c r="B275" s="25"/>
      <c r="C275" s="26"/>
      <c r="D275" s="2" t="s">
        <v>103</v>
      </c>
      <c r="E275" s="2" t="s">
        <v>389</v>
      </c>
      <c r="F275" s="2" t="s">
        <v>121</v>
      </c>
      <c r="G275" s="27">
        <v>167567.4</v>
      </c>
      <c r="H275" s="28"/>
      <c r="I275" s="29"/>
      <c r="J275" s="8">
        <v>167567.4</v>
      </c>
      <c r="K275" s="8">
        <f t="shared" si="7"/>
        <v>100</v>
      </c>
    </row>
    <row r="276" spans="1:11" ht="33" customHeight="1">
      <c r="A276" s="30" t="s">
        <v>452</v>
      </c>
      <c r="B276" s="25"/>
      <c r="C276" s="26"/>
      <c r="D276" s="2" t="s">
        <v>103</v>
      </c>
      <c r="E276" s="2" t="s">
        <v>453</v>
      </c>
      <c r="F276" s="2" t="s">
        <v>24</v>
      </c>
      <c r="G276" s="27">
        <f>SUM(G277)</f>
        <v>13000000</v>
      </c>
      <c r="H276" s="28"/>
      <c r="I276" s="29"/>
      <c r="J276" s="8">
        <f>SUM(J277)</f>
        <v>13000000</v>
      </c>
      <c r="K276" s="8">
        <f t="shared" si="7"/>
        <v>100</v>
      </c>
    </row>
    <row r="277" spans="1:11" ht="18.75" customHeight="1">
      <c r="A277" s="30" t="s">
        <v>117</v>
      </c>
      <c r="B277" s="25"/>
      <c r="C277" s="26"/>
      <c r="D277" s="2" t="s">
        <v>103</v>
      </c>
      <c r="E277" s="2" t="s">
        <v>453</v>
      </c>
      <c r="F277" s="2" t="s">
        <v>115</v>
      </c>
      <c r="G277" s="27">
        <f>SUM(G278)</f>
        <v>13000000</v>
      </c>
      <c r="H277" s="28"/>
      <c r="I277" s="29"/>
      <c r="J277" s="8">
        <f>SUM(J278)</f>
        <v>13000000</v>
      </c>
      <c r="K277" s="8">
        <f t="shared" si="7"/>
        <v>100</v>
      </c>
    </row>
    <row r="278" spans="1:11" ht="18.75" customHeight="1">
      <c r="A278" s="30" t="s">
        <v>125</v>
      </c>
      <c r="B278" s="25"/>
      <c r="C278" s="26"/>
      <c r="D278" s="2" t="s">
        <v>103</v>
      </c>
      <c r="E278" s="2" t="s">
        <v>453</v>
      </c>
      <c r="F278" s="2" t="s">
        <v>121</v>
      </c>
      <c r="G278" s="27">
        <v>13000000</v>
      </c>
      <c r="H278" s="28"/>
      <c r="I278" s="29"/>
      <c r="J278" s="8">
        <v>13000000</v>
      </c>
      <c r="K278" s="8">
        <f t="shared" si="7"/>
        <v>100</v>
      </c>
    </row>
    <row r="279" spans="1:11" ht="21.75" customHeight="1">
      <c r="A279" s="30" t="s">
        <v>390</v>
      </c>
      <c r="B279" s="25"/>
      <c r="C279" s="26"/>
      <c r="D279" s="2" t="s">
        <v>103</v>
      </c>
      <c r="E279" s="2" t="s">
        <v>476</v>
      </c>
      <c r="F279" s="2" t="s">
        <v>24</v>
      </c>
      <c r="G279" s="27">
        <f>SUM(G280)</f>
        <v>131313.13</v>
      </c>
      <c r="H279" s="28"/>
      <c r="I279" s="29"/>
      <c r="J279" s="8">
        <f>SUM(J280)</f>
        <v>131313.13</v>
      </c>
      <c r="K279" s="8">
        <f t="shared" si="7"/>
        <v>100</v>
      </c>
    </row>
    <row r="280" spans="1:11" ht="18.75" customHeight="1">
      <c r="A280" s="30" t="s">
        <v>117</v>
      </c>
      <c r="B280" s="25"/>
      <c r="C280" s="26"/>
      <c r="D280" s="2" t="s">
        <v>103</v>
      </c>
      <c r="E280" s="2" t="s">
        <v>476</v>
      </c>
      <c r="F280" s="2" t="s">
        <v>115</v>
      </c>
      <c r="G280" s="27">
        <f>SUM(G281)</f>
        <v>131313.13</v>
      </c>
      <c r="H280" s="28"/>
      <c r="I280" s="29"/>
      <c r="J280" s="8">
        <f>SUM(J281)</f>
        <v>131313.13</v>
      </c>
      <c r="K280" s="8">
        <f t="shared" si="7"/>
        <v>100</v>
      </c>
    </row>
    <row r="281" spans="1:11" ht="18" customHeight="1">
      <c r="A281" s="30" t="s">
        <v>125</v>
      </c>
      <c r="B281" s="25"/>
      <c r="C281" s="26"/>
      <c r="D281" s="2" t="s">
        <v>103</v>
      </c>
      <c r="E281" s="2" t="s">
        <v>476</v>
      </c>
      <c r="F281" s="2" t="s">
        <v>121</v>
      </c>
      <c r="G281" s="27">
        <v>131313.13</v>
      </c>
      <c r="H281" s="28"/>
      <c r="I281" s="29"/>
      <c r="J281" s="8">
        <v>131313.13</v>
      </c>
      <c r="K281" s="8">
        <f t="shared" si="7"/>
        <v>100</v>
      </c>
    </row>
    <row r="282" spans="1:11" ht="19.5" customHeight="1" hidden="1">
      <c r="A282" s="30" t="s">
        <v>380</v>
      </c>
      <c r="B282" s="25"/>
      <c r="C282" s="26"/>
      <c r="D282" s="2" t="s">
        <v>103</v>
      </c>
      <c r="E282" s="2" t="s">
        <v>381</v>
      </c>
      <c r="F282" s="2" t="s">
        <v>24</v>
      </c>
      <c r="G282" s="27">
        <f>SUM(G283)</f>
        <v>0</v>
      </c>
      <c r="H282" s="28"/>
      <c r="I282" s="29"/>
      <c r="J282" s="8"/>
      <c r="K282" s="8" t="e">
        <f t="shared" si="7"/>
        <v>#DIV/0!</v>
      </c>
    </row>
    <row r="283" spans="1:11" ht="12" customHeight="1" hidden="1">
      <c r="A283" s="30" t="s">
        <v>117</v>
      </c>
      <c r="B283" s="25"/>
      <c r="C283" s="26"/>
      <c r="D283" s="2" t="s">
        <v>103</v>
      </c>
      <c r="E283" s="2" t="s">
        <v>381</v>
      </c>
      <c r="F283" s="2" t="s">
        <v>115</v>
      </c>
      <c r="G283" s="27">
        <f>SUM(G284)</f>
        <v>0</v>
      </c>
      <c r="H283" s="28"/>
      <c r="I283" s="29"/>
      <c r="J283" s="8"/>
      <c r="K283" s="8" t="e">
        <f t="shared" si="7"/>
        <v>#DIV/0!</v>
      </c>
    </row>
    <row r="284" spans="1:11" ht="22.5" customHeight="1" hidden="1">
      <c r="A284" s="30" t="s">
        <v>125</v>
      </c>
      <c r="B284" s="25"/>
      <c r="C284" s="26"/>
      <c r="D284" s="2" t="s">
        <v>103</v>
      </c>
      <c r="E284" s="2" t="s">
        <v>381</v>
      </c>
      <c r="F284" s="2" t="s">
        <v>121</v>
      </c>
      <c r="G284" s="27">
        <v>0</v>
      </c>
      <c r="H284" s="28"/>
      <c r="I284" s="29"/>
      <c r="J284" s="8"/>
      <c r="K284" s="8" t="e">
        <f t="shared" si="7"/>
        <v>#DIV/0!</v>
      </c>
    </row>
    <row r="285" spans="1:11" ht="32.25" customHeight="1">
      <c r="A285" s="30" t="s">
        <v>378</v>
      </c>
      <c r="B285" s="25"/>
      <c r="C285" s="26"/>
      <c r="D285" s="2" t="s">
        <v>103</v>
      </c>
      <c r="E285" s="2" t="s">
        <v>379</v>
      </c>
      <c r="F285" s="2" t="s">
        <v>24</v>
      </c>
      <c r="G285" s="27">
        <f>SUM(G286:I286)</f>
        <v>1959581.72</v>
      </c>
      <c r="H285" s="28"/>
      <c r="I285" s="29"/>
      <c r="J285" s="8">
        <f>SUM(J286)</f>
        <v>1959581.72</v>
      </c>
      <c r="K285" s="8">
        <f t="shared" si="7"/>
        <v>100</v>
      </c>
    </row>
    <row r="286" spans="1:11" ht="18" customHeight="1">
      <c r="A286" s="30" t="s">
        <v>117</v>
      </c>
      <c r="B286" s="25"/>
      <c r="C286" s="26"/>
      <c r="D286" s="2" t="s">
        <v>103</v>
      </c>
      <c r="E286" s="2" t="s">
        <v>379</v>
      </c>
      <c r="F286" s="2" t="s">
        <v>115</v>
      </c>
      <c r="G286" s="27">
        <f>SUM(G287)</f>
        <v>1959581.72</v>
      </c>
      <c r="H286" s="28"/>
      <c r="I286" s="29"/>
      <c r="J286" s="8">
        <f>SUM(J287)</f>
        <v>1959581.72</v>
      </c>
      <c r="K286" s="8">
        <f t="shared" si="7"/>
        <v>100</v>
      </c>
    </row>
    <row r="287" spans="1:11" ht="18" customHeight="1">
      <c r="A287" s="30" t="s">
        <v>125</v>
      </c>
      <c r="B287" s="25"/>
      <c r="C287" s="26"/>
      <c r="D287" s="2" t="s">
        <v>103</v>
      </c>
      <c r="E287" s="2" t="s">
        <v>379</v>
      </c>
      <c r="F287" s="2" t="s">
        <v>121</v>
      </c>
      <c r="G287" s="27">
        <v>1959581.72</v>
      </c>
      <c r="H287" s="28"/>
      <c r="I287" s="29"/>
      <c r="J287" s="8">
        <v>1959581.72</v>
      </c>
      <c r="K287" s="8">
        <f t="shared" si="7"/>
        <v>100</v>
      </c>
    </row>
    <row r="288" spans="1:11" ht="16.5" customHeight="1">
      <c r="A288" s="30" t="s">
        <v>112</v>
      </c>
      <c r="B288" s="25"/>
      <c r="C288" s="26"/>
      <c r="D288" s="2" t="s">
        <v>103</v>
      </c>
      <c r="E288" s="2" t="s">
        <v>199</v>
      </c>
      <c r="F288" s="2" t="s">
        <v>24</v>
      </c>
      <c r="G288" s="27">
        <f>SUM(G292)</f>
        <v>333000</v>
      </c>
      <c r="H288" s="28"/>
      <c r="I288" s="29"/>
      <c r="J288" s="8">
        <f>SUM(J289)</f>
        <v>333000</v>
      </c>
      <c r="K288" s="8">
        <f t="shared" si="7"/>
        <v>100</v>
      </c>
    </row>
    <row r="289" spans="1:11" ht="19.5" customHeight="1">
      <c r="A289" s="30" t="s">
        <v>111</v>
      </c>
      <c r="B289" s="25"/>
      <c r="C289" s="26"/>
      <c r="D289" s="2" t="s">
        <v>103</v>
      </c>
      <c r="E289" s="2" t="s">
        <v>201</v>
      </c>
      <c r="F289" s="2" t="s">
        <v>24</v>
      </c>
      <c r="G289" s="27">
        <f>SUM(G290)</f>
        <v>333000</v>
      </c>
      <c r="H289" s="28"/>
      <c r="I289" s="29"/>
      <c r="J289" s="8">
        <f>SUM(J290)</f>
        <v>333000</v>
      </c>
      <c r="K289" s="8">
        <f t="shared" si="7"/>
        <v>100</v>
      </c>
    </row>
    <row r="290" spans="1:11" ht="18" customHeight="1">
      <c r="A290" s="30" t="s">
        <v>202</v>
      </c>
      <c r="B290" s="25"/>
      <c r="C290" s="26"/>
      <c r="D290" s="2" t="s">
        <v>103</v>
      </c>
      <c r="E290" s="2" t="s">
        <v>203</v>
      </c>
      <c r="F290" s="2" t="s">
        <v>24</v>
      </c>
      <c r="G290" s="27">
        <f>SUM(G291)</f>
        <v>333000</v>
      </c>
      <c r="H290" s="28"/>
      <c r="I290" s="29"/>
      <c r="J290" s="8">
        <f>SUM(J291)</f>
        <v>333000</v>
      </c>
      <c r="K290" s="8">
        <f t="shared" si="7"/>
        <v>100</v>
      </c>
    </row>
    <row r="291" spans="1:11" ht="21" customHeight="1">
      <c r="A291" s="30" t="s">
        <v>605</v>
      </c>
      <c r="B291" s="25"/>
      <c r="C291" s="26"/>
      <c r="D291" s="2" t="s">
        <v>103</v>
      </c>
      <c r="E291" s="2" t="s">
        <v>454</v>
      </c>
      <c r="F291" s="2" t="s">
        <v>24</v>
      </c>
      <c r="G291" s="27">
        <f>SUM(G292)</f>
        <v>333000</v>
      </c>
      <c r="H291" s="28"/>
      <c r="I291" s="29"/>
      <c r="J291" s="8">
        <f>SUM(J292)</f>
        <v>333000</v>
      </c>
      <c r="K291" s="8">
        <f t="shared" si="7"/>
        <v>100</v>
      </c>
    </row>
    <row r="292" spans="1:11" ht="12" customHeight="1">
      <c r="A292" s="30" t="s">
        <v>117</v>
      </c>
      <c r="B292" s="25"/>
      <c r="C292" s="26"/>
      <c r="D292" s="2" t="s">
        <v>103</v>
      </c>
      <c r="E292" s="2" t="s">
        <v>454</v>
      </c>
      <c r="F292" s="2" t="s">
        <v>115</v>
      </c>
      <c r="G292" s="27">
        <f>SUM(G293)</f>
        <v>333000</v>
      </c>
      <c r="H292" s="28"/>
      <c r="I292" s="29"/>
      <c r="J292" s="8">
        <f>SUM(J293)</f>
        <v>333000</v>
      </c>
      <c r="K292" s="8">
        <f t="shared" si="7"/>
        <v>100</v>
      </c>
    </row>
    <row r="293" spans="1:11" ht="22.5" customHeight="1">
      <c r="A293" s="30" t="s">
        <v>125</v>
      </c>
      <c r="B293" s="25"/>
      <c r="C293" s="26"/>
      <c r="D293" s="2" t="s">
        <v>103</v>
      </c>
      <c r="E293" s="2" t="s">
        <v>454</v>
      </c>
      <c r="F293" s="2" t="s">
        <v>121</v>
      </c>
      <c r="G293" s="27">
        <v>333000</v>
      </c>
      <c r="H293" s="28"/>
      <c r="I293" s="29"/>
      <c r="J293" s="8">
        <v>333000</v>
      </c>
      <c r="K293" s="8">
        <f t="shared" si="7"/>
        <v>100</v>
      </c>
    </row>
    <row r="294" spans="1:11" ht="14.25" customHeight="1">
      <c r="A294" s="46" t="s">
        <v>62</v>
      </c>
      <c r="B294" s="47"/>
      <c r="C294" s="48"/>
      <c r="D294" s="2" t="s">
        <v>60</v>
      </c>
      <c r="E294" s="2" t="s">
        <v>200</v>
      </c>
      <c r="F294" s="2" t="s">
        <v>24</v>
      </c>
      <c r="G294" s="27">
        <f>SUM(G295,)</f>
        <v>15000</v>
      </c>
      <c r="H294" s="28"/>
      <c r="I294" s="29"/>
      <c r="J294" s="8">
        <f>SUM(J295)</f>
        <v>15000</v>
      </c>
      <c r="K294" s="8">
        <f t="shared" si="7"/>
        <v>100</v>
      </c>
    </row>
    <row r="295" spans="1:11" ht="33.75" customHeight="1">
      <c r="A295" s="46" t="s">
        <v>364</v>
      </c>
      <c r="B295" s="47"/>
      <c r="C295" s="48"/>
      <c r="D295" s="2" t="s">
        <v>60</v>
      </c>
      <c r="E295" s="2" t="s">
        <v>210</v>
      </c>
      <c r="F295" s="2" t="s">
        <v>24</v>
      </c>
      <c r="G295" s="27">
        <f>SUM(G296,)</f>
        <v>15000</v>
      </c>
      <c r="H295" s="28"/>
      <c r="I295" s="29"/>
      <c r="J295" s="10">
        <f>SUM(J296)</f>
        <v>15000</v>
      </c>
      <c r="K295" s="8">
        <f t="shared" si="7"/>
        <v>100</v>
      </c>
    </row>
    <row r="296" spans="1:11" ht="24" customHeight="1">
      <c r="A296" s="46" t="s">
        <v>391</v>
      </c>
      <c r="B296" s="47"/>
      <c r="C296" s="48"/>
      <c r="D296" s="2" t="s">
        <v>60</v>
      </c>
      <c r="E296" s="2" t="s">
        <v>271</v>
      </c>
      <c r="F296" s="2" t="s">
        <v>24</v>
      </c>
      <c r="G296" s="27">
        <f>SUM(G297,G300,G303,G306)</f>
        <v>15000</v>
      </c>
      <c r="H296" s="28"/>
      <c r="I296" s="29"/>
      <c r="J296" s="8">
        <f>SUM(J300)</f>
        <v>15000</v>
      </c>
      <c r="K296" s="8">
        <f t="shared" si="7"/>
        <v>100</v>
      </c>
    </row>
    <row r="297" spans="1:11" ht="25.5" customHeight="1" hidden="1">
      <c r="A297" s="46" t="s">
        <v>155</v>
      </c>
      <c r="B297" s="47"/>
      <c r="C297" s="48"/>
      <c r="D297" s="2" t="s">
        <v>60</v>
      </c>
      <c r="E297" s="2" t="s">
        <v>294</v>
      </c>
      <c r="F297" s="2" t="s">
        <v>24</v>
      </c>
      <c r="G297" s="27">
        <f>SUM(G298)</f>
        <v>0</v>
      </c>
      <c r="H297" s="28"/>
      <c r="I297" s="29"/>
      <c r="J297" s="8">
        <f>SUM(J298)</f>
        <v>0</v>
      </c>
      <c r="K297" s="8" t="e">
        <f t="shared" si="7"/>
        <v>#DIV/0!</v>
      </c>
    </row>
    <row r="298" spans="1:11" ht="21" customHeight="1" hidden="1">
      <c r="A298" s="30" t="s">
        <v>180</v>
      </c>
      <c r="B298" s="25"/>
      <c r="C298" s="26"/>
      <c r="D298" s="2" t="s">
        <v>60</v>
      </c>
      <c r="E298" s="2" t="s">
        <v>272</v>
      </c>
      <c r="F298" s="2" t="s">
        <v>126</v>
      </c>
      <c r="G298" s="27">
        <f>SUM(G299)</f>
        <v>0</v>
      </c>
      <c r="H298" s="28"/>
      <c r="I298" s="29"/>
      <c r="J298" s="8">
        <f>SUM(J299)</f>
        <v>0</v>
      </c>
      <c r="K298" s="8" t="e">
        <f t="shared" si="7"/>
        <v>#DIV/0!</v>
      </c>
    </row>
    <row r="299" spans="1:11" ht="35.25" customHeight="1" hidden="1">
      <c r="A299" s="30" t="s">
        <v>523</v>
      </c>
      <c r="B299" s="25"/>
      <c r="C299" s="26"/>
      <c r="D299" s="2" t="s">
        <v>60</v>
      </c>
      <c r="E299" s="2" t="s">
        <v>272</v>
      </c>
      <c r="F299" s="2" t="s">
        <v>178</v>
      </c>
      <c r="G299" s="27">
        <v>0</v>
      </c>
      <c r="H299" s="28"/>
      <c r="I299" s="29"/>
      <c r="J299" s="10">
        <v>0</v>
      </c>
      <c r="K299" s="8" t="e">
        <f t="shared" si="7"/>
        <v>#DIV/0!</v>
      </c>
    </row>
    <row r="300" spans="1:11" ht="22.5" customHeight="1">
      <c r="A300" s="30" t="s">
        <v>183</v>
      </c>
      <c r="B300" s="25"/>
      <c r="C300" s="26"/>
      <c r="D300" s="2" t="s">
        <v>60</v>
      </c>
      <c r="E300" s="2" t="s">
        <v>295</v>
      </c>
      <c r="F300" s="2" t="s">
        <v>24</v>
      </c>
      <c r="G300" s="27">
        <f>SUM(G301)</f>
        <v>15000</v>
      </c>
      <c r="H300" s="28"/>
      <c r="I300" s="29"/>
      <c r="J300" s="8">
        <f>SUM(J301)</f>
        <v>15000</v>
      </c>
      <c r="K300" s="8">
        <f t="shared" si="7"/>
        <v>100</v>
      </c>
    </row>
    <row r="301" spans="1:11" ht="15" customHeight="1">
      <c r="A301" s="30" t="s">
        <v>117</v>
      </c>
      <c r="B301" s="25"/>
      <c r="C301" s="26"/>
      <c r="D301" s="2" t="s">
        <v>60</v>
      </c>
      <c r="E301" s="2" t="s">
        <v>273</v>
      </c>
      <c r="F301" s="2" t="s">
        <v>115</v>
      </c>
      <c r="G301" s="27">
        <f>SUM(G302)</f>
        <v>15000</v>
      </c>
      <c r="H301" s="28"/>
      <c r="I301" s="29"/>
      <c r="J301" s="8">
        <f>SUM(J302)</f>
        <v>15000</v>
      </c>
      <c r="K301" s="8">
        <f t="shared" si="7"/>
        <v>100</v>
      </c>
    </row>
    <row r="302" spans="1:11" ht="17.25" customHeight="1">
      <c r="A302" s="30" t="s">
        <v>125</v>
      </c>
      <c r="B302" s="25"/>
      <c r="C302" s="26"/>
      <c r="D302" s="2" t="s">
        <v>60</v>
      </c>
      <c r="E302" s="2" t="s">
        <v>273</v>
      </c>
      <c r="F302" s="2" t="s">
        <v>121</v>
      </c>
      <c r="G302" s="27">
        <v>15000</v>
      </c>
      <c r="H302" s="28"/>
      <c r="I302" s="29"/>
      <c r="J302" s="8">
        <v>15000</v>
      </c>
      <c r="K302" s="8">
        <f t="shared" si="7"/>
        <v>100</v>
      </c>
    </row>
    <row r="303" spans="1:11" ht="28.5" customHeight="1" hidden="1">
      <c r="A303" s="30" t="s">
        <v>175</v>
      </c>
      <c r="B303" s="25"/>
      <c r="C303" s="26"/>
      <c r="D303" s="2" t="s">
        <v>60</v>
      </c>
      <c r="E303" s="2" t="s">
        <v>313</v>
      </c>
      <c r="F303" s="2" t="s">
        <v>24</v>
      </c>
      <c r="G303" s="27">
        <f>SUM(G304)</f>
        <v>0</v>
      </c>
      <c r="H303" s="28"/>
      <c r="I303" s="29"/>
      <c r="J303" s="8">
        <f>SUM(J304)</f>
        <v>0</v>
      </c>
      <c r="K303" s="8" t="e">
        <f t="shared" si="7"/>
        <v>#DIV/0!</v>
      </c>
    </row>
    <row r="304" spans="1:11" ht="17.25" customHeight="1" hidden="1">
      <c r="A304" s="30" t="s">
        <v>180</v>
      </c>
      <c r="B304" s="25"/>
      <c r="C304" s="26"/>
      <c r="D304" s="2" t="s">
        <v>60</v>
      </c>
      <c r="E304" s="2" t="s">
        <v>313</v>
      </c>
      <c r="F304" s="2" t="s">
        <v>126</v>
      </c>
      <c r="G304" s="27">
        <f>SUM(G305)</f>
        <v>0</v>
      </c>
      <c r="H304" s="28"/>
      <c r="I304" s="29"/>
      <c r="J304" s="8">
        <f>SUM(J305)</f>
        <v>0</v>
      </c>
      <c r="K304" s="8" t="e">
        <f t="shared" si="7"/>
        <v>#DIV/0!</v>
      </c>
    </row>
    <row r="305" spans="1:11" ht="18.75" customHeight="1" hidden="1">
      <c r="A305" s="30" t="s">
        <v>179</v>
      </c>
      <c r="B305" s="25"/>
      <c r="C305" s="26"/>
      <c r="D305" s="2" t="s">
        <v>60</v>
      </c>
      <c r="E305" s="2" t="s">
        <v>313</v>
      </c>
      <c r="F305" s="2" t="s">
        <v>178</v>
      </c>
      <c r="G305" s="27">
        <v>0</v>
      </c>
      <c r="H305" s="28"/>
      <c r="I305" s="29"/>
      <c r="J305" s="8">
        <v>0</v>
      </c>
      <c r="K305" s="8" t="e">
        <f t="shared" si="7"/>
        <v>#DIV/0!</v>
      </c>
    </row>
    <row r="306" spans="1:11" ht="18" customHeight="1" hidden="1">
      <c r="A306" s="30" t="s">
        <v>300</v>
      </c>
      <c r="B306" s="25"/>
      <c r="C306" s="26"/>
      <c r="D306" s="2" t="s">
        <v>60</v>
      </c>
      <c r="E306" s="2" t="s">
        <v>301</v>
      </c>
      <c r="F306" s="2" t="s">
        <v>24</v>
      </c>
      <c r="G306" s="27">
        <f>SUM(G307)</f>
        <v>0</v>
      </c>
      <c r="H306" s="28"/>
      <c r="I306" s="29"/>
      <c r="J306" s="8">
        <f>SUM(J307)</f>
        <v>0</v>
      </c>
      <c r="K306" s="8" t="e">
        <f t="shared" si="7"/>
        <v>#DIV/0!</v>
      </c>
    </row>
    <row r="307" spans="1:11" ht="18" customHeight="1" hidden="1">
      <c r="A307" s="30" t="s">
        <v>180</v>
      </c>
      <c r="B307" s="25"/>
      <c r="C307" s="26"/>
      <c r="D307" s="2" t="s">
        <v>60</v>
      </c>
      <c r="E307" s="2" t="s">
        <v>301</v>
      </c>
      <c r="F307" s="2" t="s">
        <v>126</v>
      </c>
      <c r="G307" s="27">
        <f>SUM(G308)</f>
        <v>0</v>
      </c>
      <c r="H307" s="28"/>
      <c r="I307" s="29"/>
      <c r="J307" s="8">
        <f>SUM(J308)</f>
        <v>0</v>
      </c>
      <c r="K307" s="8" t="e">
        <f t="shared" si="7"/>
        <v>#DIV/0!</v>
      </c>
    </row>
    <row r="308" spans="1:11" ht="21" customHeight="1" hidden="1">
      <c r="A308" s="30" t="s">
        <v>179</v>
      </c>
      <c r="B308" s="25"/>
      <c r="C308" s="26"/>
      <c r="D308" s="2" t="s">
        <v>60</v>
      </c>
      <c r="E308" s="2" t="s">
        <v>301</v>
      </c>
      <c r="F308" s="2" t="s">
        <v>178</v>
      </c>
      <c r="G308" s="27">
        <v>0</v>
      </c>
      <c r="H308" s="28"/>
      <c r="I308" s="29"/>
      <c r="J308" s="8">
        <v>0</v>
      </c>
      <c r="K308" s="8" t="e">
        <f t="shared" si="7"/>
        <v>#DIV/0!</v>
      </c>
    </row>
    <row r="309" spans="1:11" ht="16.5" customHeight="1">
      <c r="A309" s="37" t="s">
        <v>7</v>
      </c>
      <c r="B309" s="38"/>
      <c r="C309" s="39"/>
      <c r="D309" s="4" t="s">
        <v>33</v>
      </c>
      <c r="E309" s="4" t="s">
        <v>200</v>
      </c>
      <c r="F309" s="4" t="s">
        <v>24</v>
      </c>
      <c r="G309" s="88">
        <f>SUM(G310,G336,G396,G403)</f>
        <v>79821317.16</v>
      </c>
      <c r="H309" s="89"/>
      <c r="I309" s="90"/>
      <c r="J309" s="11">
        <f>SUM(J310,J336,J396,J403)</f>
        <v>72093883.12</v>
      </c>
      <c r="K309" s="8">
        <f t="shared" si="7"/>
        <v>90.31908478218854</v>
      </c>
    </row>
    <row r="310" spans="1:11" ht="16.5" customHeight="1">
      <c r="A310" s="40" t="s">
        <v>184</v>
      </c>
      <c r="B310" s="41"/>
      <c r="C310" s="42"/>
      <c r="D310" s="2" t="s">
        <v>185</v>
      </c>
      <c r="E310" s="2" t="s">
        <v>200</v>
      </c>
      <c r="F310" s="2" t="s">
        <v>24</v>
      </c>
      <c r="G310" s="85">
        <f>SUM(G311+G315+G320)</f>
        <v>18454843.24</v>
      </c>
      <c r="H310" s="86"/>
      <c r="I310" s="87"/>
      <c r="J310" s="14">
        <f>SUM(J311+J315+J320)</f>
        <v>14955396.9</v>
      </c>
      <c r="K310" s="8">
        <f t="shared" si="7"/>
        <v>81.03778886392753</v>
      </c>
    </row>
    <row r="311" spans="1:11" ht="51" customHeight="1">
      <c r="A311" s="34" t="s">
        <v>547</v>
      </c>
      <c r="B311" s="35"/>
      <c r="C311" s="36"/>
      <c r="D311" s="2" t="s">
        <v>185</v>
      </c>
      <c r="E311" s="2" t="s">
        <v>548</v>
      </c>
      <c r="F311" s="2" t="s">
        <v>24</v>
      </c>
      <c r="G311" s="27">
        <f>SUM(G312)</f>
        <v>41326.2</v>
      </c>
      <c r="H311" s="28"/>
      <c r="I311" s="29"/>
      <c r="J311" s="8">
        <f>SUM(J312)</f>
        <v>41326.2</v>
      </c>
      <c r="K311" s="8">
        <f t="shared" si="7"/>
        <v>100</v>
      </c>
    </row>
    <row r="312" spans="1:11" ht="27.75" customHeight="1">
      <c r="A312" s="25" t="s">
        <v>475</v>
      </c>
      <c r="B312" s="25"/>
      <c r="C312" s="26"/>
      <c r="D312" s="2" t="s">
        <v>185</v>
      </c>
      <c r="E312" s="2" t="s">
        <v>606</v>
      </c>
      <c r="F312" s="2" t="s">
        <v>24</v>
      </c>
      <c r="G312" s="27">
        <f>SUM(G313)</f>
        <v>41326.2</v>
      </c>
      <c r="H312" s="28"/>
      <c r="I312" s="29"/>
      <c r="J312" s="8">
        <f>SUM(J313)</f>
        <v>41326.2</v>
      </c>
      <c r="K312" s="8">
        <f t="shared" si="7"/>
        <v>100</v>
      </c>
    </row>
    <row r="313" spans="1:11" ht="24" customHeight="1">
      <c r="A313" s="30" t="s">
        <v>347</v>
      </c>
      <c r="B313" s="25"/>
      <c r="C313" s="26"/>
      <c r="D313" s="2" t="s">
        <v>185</v>
      </c>
      <c r="E313" s="2" t="s">
        <v>606</v>
      </c>
      <c r="F313" s="2" t="s">
        <v>115</v>
      </c>
      <c r="G313" s="27">
        <f>SUM(G314)</f>
        <v>41326.2</v>
      </c>
      <c r="H313" s="28"/>
      <c r="I313" s="29"/>
      <c r="J313" s="8">
        <f>SUM(J314)</f>
        <v>41326.2</v>
      </c>
      <c r="K313" s="8">
        <f t="shared" si="7"/>
        <v>100</v>
      </c>
    </row>
    <row r="314" spans="1:11" ht="21" customHeight="1">
      <c r="A314" s="30" t="s">
        <v>125</v>
      </c>
      <c r="B314" s="25"/>
      <c r="C314" s="26"/>
      <c r="D314" s="2" t="s">
        <v>185</v>
      </c>
      <c r="E314" s="2" t="s">
        <v>606</v>
      </c>
      <c r="F314" s="2" t="s">
        <v>121</v>
      </c>
      <c r="G314" s="27">
        <v>41326.2</v>
      </c>
      <c r="H314" s="28"/>
      <c r="I314" s="29"/>
      <c r="J314" s="8">
        <v>41326.2</v>
      </c>
      <c r="K314" s="8">
        <f t="shared" si="7"/>
        <v>100</v>
      </c>
    </row>
    <row r="315" spans="1:11" ht="34.5" customHeight="1">
      <c r="A315" s="46" t="s">
        <v>392</v>
      </c>
      <c r="B315" s="47"/>
      <c r="C315" s="48"/>
      <c r="D315" s="2" t="s">
        <v>185</v>
      </c>
      <c r="E315" s="2" t="s">
        <v>257</v>
      </c>
      <c r="F315" s="2" t="s">
        <v>24</v>
      </c>
      <c r="G315" s="27">
        <f>SUM(G316)</f>
        <v>1133773.64</v>
      </c>
      <c r="H315" s="28"/>
      <c r="I315" s="29"/>
      <c r="J315" s="8">
        <f>SUM(J316)</f>
        <v>1133773.64</v>
      </c>
      <c r="K315" s="8">
        <f t="shared" si="7"/>
        <v>100</v>
      </c>
    </row>
    <row r="316" spans="1:11" ht="15.75" customHeight="1">
      <c r="A316" s="30" t="s">
        <v>186</v>
      </c>
      <c r="B316" s="25"/>
      <c r="C316" s="26"/>
      <c r="D316" s="2" t="s">
        <v>185</v>
      </c>
      <c r="E316" s="2" t="s">
        <v>510</v>
      </c>
      <c r="F316" s="2" t="s">
        <v>24</v>
      </c>
      <c r="G316" s="27">
        <f>SUM(G318:I319)</f>
        <v>1133773.64</v>
      </c>
      <c r="H316" s="28"/>
      <c r="I316" s="29"/>
      <c r="J316" s="8">
        <f>SUM(J317,J319)</f>
        <v>1133773.64</v>
      </c>
      <c r="K316" s="8">
        <f t="shared" si="7"/>
        <v>100</v>
      </c>
    </row>
    <row r="317" spans="1:11" ht="15.75" customHeight="1">
      <c r="A317" s="30" t="s">
        <v>117</v>
      </c>
      <c r="B317" s="25"/>
      <c r="C317" s="26"/>
      <c r="D317" s="2" t="s">
        <v>185</v>
      </c>
      <c r="E317" s="2" t="s">
        <v>393</v>
      </c>
      <c r="F317" s="2" t="s">
        <v>115</v>
      </c>
      <c r="G317" s="27">
        <f>SUM(G318)</f>
        <v>1133773.64</v>
      </c>
      <c r="H317" s="28"/>
      <c r="I317" s="29"/>
      <c r="J317" s="10">
        <f>SUM(J318)</f>
        <v>1133773.64</v>
      </c>
      <c r="K317" s="8">
        <f t="shared" si="7"/>
        <v>100</v>
      </c>
    </row>
    <row r="318" spans="1:11" ht="15" customHeight="1">
      <c r="A318" s="30" t="s">
        <v>125</v>
      </c>
      <c r="B318" s="25"/>
      <c r="C318" s="26"/>
      <c r="D318" s="2" t="s">
        <v>185</v>
      </c>
      <c r="E318" s="2" t="s">
        <v>393</v>
      </c>
      <c r="F318" s="2" t="s">
        <v>121</v>
      </c>
      <c r="G318" s="27">
        <v>1133773.64</v>
      </c>
      <c r="H318" s="28"/>
      <c r="I318" s="29"/>
      <c r="J318" s="8">
        <v>1133773.64</v>
      </c>
      <c r="K318" s="8">
        <f t="shared" si="7"/>
        <v>100</v>
      </c>
    </row>
    <row r="319" spans="1:11" ht="15.75" customHeight="1" hidden="1">
      <c r="A319" s="25" t="s">
        <v>151</v>
      </c>
      <c r="B319" s="25"/>
      <c r="C319" s="26"/>
      <c r="D319" s="2" t="s">
        <v>185</v>
      </c>
      <c r="E319" s="2" t="s">
        <v>285</v>
      </c>
      <c r="F319" s="2" t="s">
        <v>122</v>
      </c>
      <c r="G319" s="27">
        <v>0</v>
      </c>
      <c r="H319" s="28"/>
      <c r="I319" s="29"/>
      <c r="J319" s="8">
        <v>0</v>
      </c>
      <c r="K319" s="8" t="e">
        <f t="shared" si="7"/>
        <v>#DIV/0!</v>
      </c>
    </row>
    <row r="320" spans="1:11" ht="36" customHeight="1">
      <c r="A320" s="47" t="s">
        <v>394</v>
      </c>
      <c r="B320" s="47"/>
      <c r="C320" s="48"/>
      <c r="D320" s="2" t="s">
        <v>185</v>
      </c>
      <c r="E320" s="2" t="s">
        <v>513</v>
      </c>
      <c r="F320" s="2" t="s">
        <v>24</v>
      </c>
      <c r="G320" s="27">
        <f>SUM(G321+G324+G327+G330+G333)</f>
        <v>17279743.4</v>
      </c>
      <c r="H320" s="28"/>
      <c r="I320" s="29"/>
      <c r="J320" s="8">
        <f>SUM(J321+J324+J327+J330+J333)</f>
        <v>13780297.06</v>
      </c>
      <c r="K320" s="8">
        <f t="shared" si="7"/>
        <v>79.74827369253644</v>
      </c>
    </row>
    <row r="321" spans="1:11" ht="18" customHeight="1">
      <c r="A321" s="25" t="s">
        <v>396</v>
      </c>
      <c r="B321" s="25"/>
      <c r="C321" s="26"/>
      <c r="D321" s="2" t="s">
        <v>185</v>
      </c>
      <c r="E321" s="2" t="s">
        <v>511</v>
      </c>
      <c r="F321" s="2" t="s">
        <v>24</v>
      </c>
      <c r="G321" s="27">
        <f>SUM(G322)</f>
        <v>95000</v>
      </c>
      <c r="H321" s="28"/>
      <c r="I321" s="29"/>
      <c r="J321" s="8">
        <f>SUM(J322)</f>
        <v>95000</v>
      </c>
      <c r="K321" s="8">
        <f t="shared" si="7"/>
        <v>100</v>
      </c>
    </row>
    <row r="322" spans="1:11" ht="17.25" customHeight="1">
      <c r="A322" s="30" t="s">
        <v>117</v>
      </c>
      <c r="B322" s="25"/>
      <c r="C322" s="26"/>
      <c r="D322" s="2" t="s">
        <v>185</v>
      </c>
      <c r="E322" s="2" t="s">
        <v>395</v>
      </c>
      <c r="F322" s="2" t="s">
        <v>115</v>
      </c>
      <c r="G322" s="27">
        <f>SUM(G323)</f>
        <v>95000</v>
      </c>
      <c r="H322" s="28"/>
      <c r="I322" s="29"/>
      <c r="J322" s="8">
        <f>SUM(J323)</f>
        <v>95000</v>
      </c>
      <c r="K322" s="8">
        <f t="shared" si="7"/>
        <v>100</v>
      </c>
    </row>
    <row r="323" spans="1:11" ht="22.5" customHeight="1">
      <c r="A323" s="30" t="s">
        <v>125</v>
      </c>
      <c r="B323" s="25"/>
      <c r="C323" s="26"/>
      <c r="D323" s="2" t="s">
        <v>185</v>
      </c>
      <c r="E323" s="2" t="s">
        <v>395</v>
      </c>
      <c r="F323" s="2" t="s">
        <v>121</v>
      </c>
      <c r="G323" s="27">
        <v>95000</v>
      </c>
      <c r="H323" s="28"/>
      <c r="I323" s="29"/>
      <c r="J323" s="8">
        <v>95000</v>
      </c>
      <c r="K323" s="8">
        <f t="shared" si="7"/>
        <v>100</v>
      </c>
    </row>
    <row r="324" spans="1:11" ht="24" customHeight="1" hidden="1">
      <c r="A324" s="30" t="s">
        <v>508</v>
      </c>
      <c r="B324" s="25"/>
      <c r="C324" s="26"/>
      <c r="D324" s="2" t="s">
        <v>185</v>
      </c>
      <c r="E324" s="2" t="s">
        <v>512</v>
      </c>
      <c r="F324" s="2" t="s">
        <v>24</v>
      </c>
      <c r="G324" s="27">
        <f>SUM(G325)</f>
        <v>0</v>
      </c>
      <c r="H324" s="28"/>
      <c r="I324" s="29"/>
      <c r="J324" s="8">
        <f>SUM(J325)</f>
        <v>0</v>
      </c>
      <c r="K324" s="8"/>
    </row>
    <row r="325" spans="1:11" ht="16.5" customHeight="1" hidden="1">
      <c r="A325" s="30" t="s">
        <v>117</v>
      </c>
      <c r="B325" s="25"/>
      <c r="C325" s="26"/>
      <c r="D325" s="2" t="s">
        <v>185</v>
      </c>
      <c r="E325" s="2" t="s">
        <v>509</v>
      </c>
      <c r="F325" s="2" t="s">
        <v>115</v>
      </c>
      <c r="G325" s="27">
        <f>SUM(G326)</f>
        <v>0</v>
      </c>
      <c r="H325" s="28"/>
      <c r="I325" s="29"/>
      <c r="J325" s="8">
        <f>SUM(J326)</f>
        <v>0</v>
      </c>
      <c r="K325" s="8"/>
    </row>
    <row r="326" spans="1:11" ht="16.5" customHeight="1" hidden="1">
      <c r="A326" s="30" t="s">
        <v>125</v>
      </c>
      <c r="B326" s="25"/>
      <c r="C326" s="26"/>
      <c r="D326" s="2" t="s">
        <v>185</v>
      </c>
      <c r="E326" s="2" t="s">
        <v>509</v>
      </c>
      <c r="F326" s="2" t="s">
        <v>121</v>
      </c>
      <c r="G326" s="27">
        <v>0</v>
      </c>
      <c r="H326" s="28"/>
      <c r="I326" s="29"/>
      <c r="J326" s="8">
        <v>0</v>
      </c>
      <c r="K326" s="8"/>
    </row>
    <row r="327" spans="1:11" ht="36.75" customHeight="1">
      <c r="A327" s="30" t="s">
        <v>514</v>
      </c>
      <c r="B327" s="25"/>
      <c r="C327" s="26"/>
      <c r="D327" s="2" t="s">
        <v>185</v>
      </c>
      <c r="E327" s="2" t="s">
        <v>520</v>
      </c>
      <c r="F327" s="2" t="s">
        <v>24</v>
      </c>
      <c r="G327" s="27">
        <f>SUM(G328)</f>
        <v>2484999.38</v>
      </c>
      <c r="H327" s="28"/>
      <c r="I327" s="29"/>
      <c r="J327" s="8">
        <f>SUM(J328)</f>
        <v>2484999.38</v>
      </c>
      <c r="K327" s="8">
        <f t="shared" si="7"/>
        <v>100</v>
      </c>
    </row>
    <row r="328" spans="1:11" ht="24" customHeight="1">
      <c r="A328" s="30" t="s">
        <v>302</v>
      </c>
      <c r="B328" s="25"/>
      <c r="C328" s="26"/>
      <c r="D328" s="2" t="s">
        <v>185</v>
      </c>
      <c r="E328" s="2" t="s">
        <v>515</v>
      </c>
      <c r="F328" s="2" t="s">
        <v>304</v>
      </c>
      <c r="G328" s="27">
        <f>SUM(G329)</f>
        <v>2484999.38</v>
      </c>
      <c r="H328" s="28"/>
      <c r="I328" s="29"/>
      <c r="J328" s="8">
        <f>SUM(J329)</f>
        <v>2484999.38</v>
      </c>
      <c r="K328" s="8">
        <f t="shared" si="7"/>
        <v>100</v>
      </c>
    </row>
    <row r="329" spans="1:11" ht="16.5" customHeight="1">
      <c r="A329" s="30" t="s">
        <v>303</v>
      </c>
      <c r="B329" s="25"/>
      <c r="C329" s="26"/>
      <c r="D329" s="2" t="s">
        <v>185</v>
      </c>
      <c r="E329" s="2" t="s">
        <v>515</v>
      </c>
      <c r="F329" s="2" t="s">
        <v>305</v>
      </c>
      <c r="G329" s="27">
        <v>2484999.38</v>
      </c>
      <c r="H329" s="28"/>
      <c r="I329" s="29"/>
      <c r="J329" s="8">
        <v>2484999.38</v>
      </c>
      <c r="K329" s="8">
        <f t="shared" si="7"/>
        <v>100</v>
      </c>
    </row>
    <row r="330" spans="1:11" ht="36.75" customHeight="1">
      <c r="A330" s="30" t="s">
        <v>516</v>
      </c>
      <c r="B330" s="25"/>
      <c r="C330" s="26"/>
      <c r="D330" s="2" t="s">
        <v>185</v>
      </c>
      <c r="E330" s="2" t="s">
        <v>521</v>
      </c>
      <c r="F330" s="2" t="s">
        <v>24</v>
      </c>
      <c r="G330" s="27">
        <f>SUM(G331)</f>
        <v>10856443.5</v>
      </c>
      <c r="H330" s="28"/>
      <c r="I330" s="29"/>
      <c r="J330" s="8">
        <f>SUM(J331)</f>
        <v>8271419.83</v>
      </c>
      <c r="K330" s="8">
        <f t="shared" si="7"/>
        <v>76.18903768992121</v>
      </c>
    </row>
    <row r="331" spans="1:11" ht="16.5" customHeight="1">
      <c r="A331" s="30" t="s">
        <v>302</v>
      </c>
      <c r="B331" s="25"/>
      <c r="C331" s="26"/>
      <c r="D331" s="2" t="s">
        <v>185</v>
      </c>
      <c r="E331" s="2" t="s">
        <v>517</v>
      </c>
      <c r="F331" s="2" t="s">
        <v>304</v>
      </c>
      <c r="G331" s="27">
        <f>SUM(G332)</f>
        <v>10856443.5</v>
      </c>
      <c r="H331" s="28"/>
      <c r="I331" s="29"/>
      <c r="J331" s="8">
        <f>SUM(J332)</f>
        <v>8271419.83</v>
      </c>
      <c r="K331" s="8">
        <f t="shared" si="7"/>
        <v>76.18903768992121</v>
      </c>
    </row>
    <row r="332" spans="1:11" ht="16.5" customHeight="1">
      <c r="A332" s="30" t="s">
        <v>303</v>
      </c>
      <c r="B332" s="25"/>
      <c r="C332" s="26"/>
      <c r="D332" s="2" t="s">
        <v>185</v>
      </c>
      <c r="E332" s="2" t="s">
        <v>517</v>
      </c>
      <c r="F332" s="2" t="s">
        <v>305</v>
      </c>
      <c r="G332" s="27">
        <v>10856443.5</v>
      </c>
      <c r="H332" s="28"/>
      <c r="I332" s="29"/>
      <c r="J332" s="8">
        <v>8271419.83</v>
      </c>
      <c r="K332" s="8">
        <f t="shared" si="7"/>
        <v>76.18903768992121</v>
      </c>
    </row>
    <row r="333" spans="1:11" ht="36" customHeight="1">
      <c r="A333" s="30" t="s">
        <v>518</v>
      </c>
      <c r="B333" s="25"/>
      <c r="C333" s="26"/>
      <c r="D333" s="2" t="s">
        <v>185</v>
      </c>
      <c r="E333" s="2" t="s">
        <v>522</v>
      </c>
      <c r="F333" s="2" t="s">
        <v>24</v>
      </c>
      <c r="G333" s="27">
        <f>SUM(G334)</f>
        <v>3843300.52</v>
      </c>
      <c r="H333" s="28"/>
      <c r="I333" s="29"/>
      <c r="J333" s="8">
        <f>SUM(J334)</f>
        <v>2928877.85</v>
      </c>
      <c r="K333" s="8">
        <f t="shared" si="7"/>
        <v>76.20735965763093</v>
      </c>
    </row>
    <row r="334" spans="1:11" ht="19.5" customHeight="1">
      <c r="A334" s="30" t="s">
        <v>302</v>
      </c>
      <c r="B334" s="25"/>
      <c r="C334" s="26"/>
      <c r="D334" s="2" t="s">
        <v>185</v>
      </c>
      <c r="E334" s="2" t="s">
        <v>519</v>
      </c>
      <c r="F334" s="2" t="s">
        <v>304</v>
      </c>
      <c r="G334" s="27">
        <f>SUM(G335)</f>
        <v>3843300.52</v>
      </c>
      <c r="H334" s="28"/>
      <c r="I334" s="29"/>
      <c r="J334" s="8">
        <f>SUM(J335)</f>
        <v>2928877.85</v>
      </c>
      <c r="K334" s="8">
        <f t="shared" si="7"/>
        <v>76.20735965763093</v>
      </c>
    </row>
    <row r="335" spans="1:11" ht="16.5" customHeight="1">
      <c r="A335" s="30" t="s">
        <v>303</v>
      </c>
      <c r="B335" s="25"/>
      <c r="C335" s="26"/>
      <c r="D335" s="2" t="s">
        <v>185</v>
      </c>
      <c r="E335" s="2" t="s">
        <v>519</v>
      </c>
      <c r="F335" s="2" t="s">
        <v>305</v>
      </c>
      <c r="G335" s="27">
        <v>3843300.52</v>
      </c>
      <c r="H335" s="28"/>
      <c r="I335" s="29"/>
      <c r="J335" s="8">
        <v>2928877.85</v>
      </c>
      <c r="K335" s="8">
        <f t="shared" si="7"/>
        <v>76.20735965763093</v>
      </c>
    </row>
    <row r="336" spans="1:11" ht="14.25" customHeight="1">
      <c r="A336" s="65" t="s">
        <v>18</v>
      </c>
      <c r="B336" s="49"/>
      <c r="C336" s="50"/>
      <c r="D336" s="2" t="s">
        <v>34</v>
      </c>
      <c r="E336" s="2" t="s">
        <v>200</v>
      </c>
      <c r="F336" s="2" t="s">
        <v>24</v>
      </c>
      <c r="G336" s="27">
        <f>SUM(G337+G371+G387)</f>
        <v>58301048.730000004</v>
      </c>
      <c r="H336" s="28"/>
      <c r="I336" s="29"/>
      <c r="J336" s="8">
        <f>SUM(J337+J371+J387)</f>
        <v>54081641.35</v>
      </c>
      <c r="K336" s="8">
        <f t="shared" si="7"/>
        <v>92.76272473323654</v>
      </c>
    </row>
    <row r="337" spans="1:11" ht="33" customHeight="1">
      <c r="A337" s="46" t="s">
        <v>392</v>
      </c>
      <c r="B337" s="47"/>
      <c r="C337" s="48"/>
      <c r="D337" s="2" t="s">
        <v>34</v>
      </c>
      <c r="E337" s="2" t="s">
        <v>257</v>
      </c>
      <c r="F337" s="2" t="s">
        <v>24</v>
      </c>
      <c r="G337" s="27">
        <f>SUM(G338+G343+G348+G353+G356+G359+G362+G365+G368)</f>
        <v>55847746.59</v>
      </c>
      <c r="H337" s="28"/>
      <c r="I337" s="29"/>
      <c r="J337" s="10">
        <f>SUM(J338,J343,J348,J353,J356,J359,J362,J365,J368)</f>
        <v>51628339.21</v>
      </c>
      <c r="K337" s="8">
        <f t="shared" si="7"/>
        <v>92.44480281187295</v>
      </c>
    </row>
    <row r="338" spans="1:11" ht="16.5" customHeight="1">
      <c r="A338" s="30" t="s">
        <v>187</v>
      </c>
      <c r="B338" s="25"/>
      <c r="C338" s="26"/>
      <c r="D338" s="2" t="s">
        <v>34</v>
      </c>
      <c r="E338" s="2" t="s">
        <v>467</v>
      </c>
      <c r="F338" s="2" t="s">
        <v>24</v>
      </c>
      <c r="G338" s="27">
        <f>SUM(G339+G341)</f>
        <v>6557514.46</v>
      </c>
      <c r="H338" s="28"/>
      <c r="I338" s="29"/>
      <c r="J338" s="8">
        <f>SUM(J339+J341)</f>
        <v>6189895.29</v>
      </c>
      <c r="K338" s="8">
        <f t="shared" si="7"/>
        <v>94.39392513363973</v>
      </c>
    </row>
    <row r="339" spans="1:11" ht="14.25" customHeight="1">
      <c r="A339" s="30" t="s">
        <v>117</v>
      </c>
      <c r="B339" s="25"/>
      <c r="C339" s="26"/>
      <c r="D339" s="2" t="s">
        <v>34</v>
      </c>
      <c r="E339" s="2" t="s">
        <v>397</v>
      </c>
      <c r="F339" s="2" t="s">
        <v>115</v>
      </c>
      <c r="G339" s="27">
        <f>SUM(G340)</f>
        <v>6557514.46</v>
      </c>
      <c r="H339" s="28"/>
      <c r="I339" s="29"/>
      <c r="J339" s="8">
        <f>SUM(J340)</f>
        <v>6189895.29</v>
      </c>
      <c r="K339" s="8">
        <f t="shared" si="7"/>
        <v>94.39392513363973</v>
      </c>
    </row>
    <row r="340" spans="1:11" ht="21" customHeight="1">
      <c r="A340" s="30" t="s">
        <v>125</v>
      </c>
      <c r="B340" s="25"/>
      <c r="C340" s="26"/>
      <c r="D340" s="2" t="s">
        <v>34</v>
      </c>
      <c r="E340" s="2" t="s">
        <v>397</v>
      </c>
      <c r="F340" s="2" t="s">
        <v>121</v>
      </c>
      <c r="G340" s="27">
        <v>6557514.46</v>
      </c>
      <c r="H340" s="28"/>
      <c r="I340" s="29"/>
      <c r="J340" s="8">
        <v>6189895.29</v>
      </c>
      <c r="K340" s="8">
        <f t="shared" si="7"/>
        <v>94.39392513363973</v>
      </c>
    </row>
    <row r="341" spans="1:11" ht="15" customHeight="1" hidden="1">
      <c r="A341" s="30" t="s">
        <v>8</v>
      </c>
      <c r="B341" s="25"/>
      <c r="C341" s="26"/>
      <c r="D341" s="2" t="s">
        <v>34</v>
      </c>
      <c r="E341" s="2" t="s">
        <v>397</v>
      </c>
      <c r="F341" s="2" t="s">
        <v>48</v>
      </c>
      <c r="G341" s="27">
        <f>SUM(G342)</f>
        <v>0</v>
      </c>
      <c r="H341" s="28"/>
      <c r="I341" s="29"/>
      <c r="J341" s="12">
        <f>SUM(J342)</f>
        <v>0</v>
      </c>
      <c r="K341" s="8" t="e">
        <f t="shared" si="7"/>
        <v>#DIV/0!</v>
      </c>
    </row>
    <row r="342" spans="1:11" ht="13.5" customHeight="1" hidden="1">
      <c r="A342" s="30" t="s">
        <v>69</v>
      </c>
      <c r="B342" s="25"/>
      <c r="C342" s="26"/>
      <c r="D342" s="2" t="s">
        <v>34</v>
      </c>
      <c r="E342" s="2" t="s">
        <v>397</v>
      </c>
      <c r="F342" s="2" t="s">
        <v>455</v>
      </c>
      <c r="G342" s="27">
        <v>0</v>
      </c>
      <c r="H342" s="28"/>
      <c r="I342" s="29"/>
      <c r="J342" s="12">
        <v>0</v>
      </c>
      <c r="K342" s="8" t="e">
        <f t="shared" si="7"/>
        <v>#DIV/0!</v>
      </c>
    </row>
    <row r="343" spans="1:11" ht="30.75" customHeight="1">
      <c r="A343" s="30" t="s">
        <v>399</v>
      </c>
      <c r="B343" s="25"/>
      <c r="C343" s="26"/>
      <c r="D343" s="2" t="s">
        <v>34</v>
      </c>
      <c r="E343" s="2" t="s">
        <v>557</v>
      </c>
      <c r="F343" s="2" t="s">
        <v>24</v>
      </c>
      <c r="G343" s="27">
        <f>SUM(G344+G346)</f>
        <v>44902919.04</v>
      </c>
      <c r="H343" s="28"/>
      <c r="I343" s="29"/>
      <c r="J343" s="12">
        <f>SUM(J346)</f>
        <v>41067219.3</v>
      </c>
      <c r="K343" s="8">
        <f t="shared" si="7"/>
        <v>91.45779423252391</v>
      </c>
    </row>
    <row r="344" spans="1:11" ht="16.5" customHeight="1" hidden="1">
      <c r="A344" s="30" t="s">
        <v>117</v>
      </c>
      <c r="B344" s="25"/>
      <c r="C344" s="26"/>
      <c r="D344" s="2" t="s">
        <v>34</v>
      </c>
      <c r="E344" s="2" t="s">
        <v>456</v>
      </c>
      <c r="F344" s="2" t="s">
        <v>115</v>
      </c>
      <c r="G344" s="27">
        <f>SUM(G345)</f>
        <v>0</v>
      </c>
      <c r="H344" s="28"/>
      <c r="I344" s="29"/>
      <c r="J344" s="8">
        <f>SUM(J345)</f>
        <v>0</v>
      </c>
      <c r="K344" s="8" t="e">
        <f t="shared" si="7"/>
        <v>#DIV/0!</v>
      </c>
    </row>
    <row r="345" spans="1:11" ht="21" customHeight="1" hidden="1">
      <c r="A345" s="30" t="s">
        <v>125</v>
      </c>
      <c r="B345" s="25"/>
      <c r="C345" s="26"/>
      <c r="D345" s="2" t="s">
        <v>34</v>
      </c>
      <c r="E345" s="2" t="s">
        <v>456</v>
      </c>
      <c r="F345" s="2" t="s">
        <v>121</v>
      </c>
      <c r="G345" s="27">
        <v>0</v>
      </c>
      <c r="H345" s="28"/>
      <c r="I345" s="29"/>
      <c r="J345" s="8">
        <v>0</v>
      </c>
      <c r="K345" s="8" t="e">
        <f t="shared" si="7"/>
        <v>#DIV/0!</v>
      </c>
    </row>
    <row r="346" spans="1:11" ht="21" customHeight="1">
      <c r="A346" s="30" t="s">
        <v>302</v>
      </c>
      <c r="B346" s="25"/>
      <c r="C346" s="26"/>
      <c r="D346" s="2" t="s">
        <v>34</v>
      </c>
      <c r="E346" s="2" t="s">
        <v>556</v>
      </c>
      <c r="F346" s="2" t="s">
        <v>304</v>
      </c>
      <c r="G346" s="27">
        <f>SUM(G347)</f>
        <v>44902919.04</v>
      </c>
      <c r="H346" s="28"/>
      <c r="I346" s="29"/>
      <c r="J346" s="8">
        <f>SUM(J347)</f>
        <v>41067219.3</v>
      </c>
      <c r="K346" s="8">
        <f t="shared" si="7"/>
        <v>91.45779423252391</v>
      </c>
    </row>
    <row r="347" spans="1:11" ht="11.25" customHeight="1">
      <c r="A347" s="30" t="s">
        <v>303</v>
      </c>
      <c r="B347" s="25"/>
      <c r="C347" s="26"/>
      <c r="D347" s="2" t="s">
        <v>34</v>
      </c>
      <c r="E347" s="2" t="s">
        <v>556</v>
      </c>
      <c r="F347" s="2" t="s">
        <v>305</v>
      </c>
      <c r="G347" s="27">
        <v>44902919.04</v>
      </c>
      <c r="H347" s="28"/>
      <c r="I347" s="29"/>
      <c r="J347" s="8">
        <v>41067219.3</v>
      </c>
      <c r="K347" s="8">
        <f t="shared" si="7"/>
        <v>91.45779423252391</v>
      </c>
    </row>
    <row r="348" spans="1:11" ht="20.25" customHeight="1">
      <c r="A348" s="30" t="s">
        <v>477</v>
      </c>
      <c r="B348" s="25"/>
      <c r="C348" s="26"/>
      <c r="D348" s="2" t="s">
        <v>34</v>
      </c>
      <c r="E348" s="2" t="s">
        <v>479</v>
      </c>
      <c r="F348" s="2" t="s">
        <v>24</v>
      </c>
      <c r="G348" s="27">
        <f>SUM(G349+G351)</f>
        <v>225642.81</v>
      </c>
      <c r="H348" s="28"/>
      <c r="I348" s="29"/>
      <c r="J348" s="8">
        <f>SUM(J351)</f>
        <v>209555.11</v>
      </c>
      <c r="K348" s="8">
        <f t="shared" si="7"/>
        <v>92.8702802451361</v>
      </c>
    </row>
    <row r="349" spans="1:11" ht="0" customHeight="1" hidden="1">
      <c r="A349" s="30" t="s">
        <v>117</v>
      </c>
      <c r="B349" s="25"/>
      <c r="C349" s="26"/>
      <c r="D349" s="2" t="s">
        <v>34</v>
      </c>
      <c r="E349" s="2" t="s">
        <v>478</v>
      </c>
      <c r="F349" s="2" t="s">
        <v>115</v>
      </c>
      <c r="G349" s="27">
        <f>SUM(G350)</f>
        <v>0</v>
      </c>
      <c r="H349" s="28"/>
      <c r="I349" s="29"/>
      <c r="J349" s="8">
        <f>SUM(J350)</f>
        <v>0</v>
      </c>
      <c r="K349" s="8" t="e">
        <f t="shared" si="7"/>
        <v>#DIV/0!</v>
      </c>
    </row>
    <row r="350" spans="1:11" ht="0" customHeight="1" hidden="1">
      <c r="A350" s="30" t="s">
        <v>125</v>
      </c>
      <c r="B350" s="25"/>
      <c r="C350" s="26"/>
      <c r="D350" s="2" t="s">
        <v>34</v>
      </c>
      <c r="E350" s="2" t="s">
        <v>478</v>
      </c>
      <c r="F350" s="2" t="s">
        <v>121</v>
      </c>
      <c r="G350" s="27">
        <v>0</v>
      </c>
      <c r="H350" s="28"/>
      <c r="I350" s="29"/>
      <c r="J350" s="8">
        <v>0</v>
      </c>
      <c r="K350" s="8" t="e">
        <f t="shared" si="7"/>
        <v>#DIV/0!</v>
      </c>
    </row>
    <row r="351" spans="1:11" ht="14.25" customHeight="1">
      <c r="A351" s="30" t="s">
        <v>302</v>
      </c>
      <c r="B351" s="25"/>
      <c r="C351" s="26"/>
      <c r="D351" s="2" t="s">
        <v>34</v>
      </c>
      <c r="E351" s="2" t="s">
        <v>555</v>
      </c>
      <c r="F351" s="2" t="s">
        <v>304</v>
      </c>
      <c r="G351" s="27">
        <f>SUM(G352)</f>
        <v>225642.81</v>
      </c>
      <c r="H351" s="28"/>
      <c r="I351" s="29"/>
      <c r="J351" s="8">
        <f>SUM(J352)</f>
        <v>209555.11</v>
      </c>
      <c r="K351" s="8">
        <f t="shared" si="7"/>
        <v>92.8702802451361</v>
      </c>
    </row>
    <row r="352" spans="1:11" ht="15" customHeight="1">
      <c r="A352" s="30" t="s">
        <v>303</v>
      </c>
      <c r="B352" s="25"/>
      <c r="C352" s="26"/>
      <c r="D352" s="2" t="s">
        <v>34</v>
      </c>
      <c r="E352" s="2" t="s">
        <v>555</v>
      </c>
      <c r="F352" s="2" t="s">
        <v>305</v>
      </c>
      <c r="G352" s="27">
        <v>225642.81</v>
      </c>
      <c r="H352" s="28"/>
      <c r="I352" s="29"/>
      <c r="J352" s="8">
        <v>209555.11</v>
      </c>
      <c r="K352" s="8">
        <f t="shared" si="7"/>
        <v>92.8702802451361</v>
      </c>
    </row>
    <row r="353" spans="1:11" ht="21" customHeight="1">
      <c r="A353" s="30" t="s">
        <v>351</v>
      </c>
      <c r="B353" s="25"/>
      <c r="C353" s="26"/>
      <c r="D353" s="2" t="s">
        <v>34</v>
      </c>
      <c r="E353" s="2" t="s">
        <v>468</v>
      </c>
      <c r="F353" s="2" t="s">
        <v>24</v>
      </c>
      <c r="G353" s="27">
        <f>SUM(G354)</f>
        <v>432000</v>
      </c>
      <c r="H353" s="28"/>
      <c r="I353" s="29"/>
      <c r="J353" s="8">
        <f>SUM(J354)</f>
        <v>432000</v>
      </c>
      <c r="K353" s="8">
        <f t="shared" si="7"/>
        <v>100</v>
      </c>
    </row>
    <row r="354" spans="1:11" ht="21" customHeight="1">
      <c r="A354" s="30" t="s">
        <v>117</v>
      </c>
      <c r="B354" s="25"/>
      <c r="C354" s="26"/>
      <c r="D354" s="2" t="s">
        <v>34</v>
      </c>
      <c r="E354" s="2" t="s">
        <v>400</v>
      </c>
      <c r="F354" s="2" t="s">
        <v>115</v>
      </c>
      <c r="G354" s="27">
        <f>SUM(G355)</f>
        <v>432000</v>
      </c>
      <c r="H354" s="28"/>
      <c r="I354" s="29"/>
      <c r="J354" s="8">
        <f>SUM(J355)</f>
        <v>432000</v>
      </c>
      <c r="K354" s="8">
        <f t="shared" si="7"/>
        <v>100</v>
      </c>
    </row>
    <row r="355" spans="1:11" ht="17.25" customHeight="1">
      <c r="A355" s="30" t="s">
        <v>125</v>
      </c>
      <c r="B355" s="25"/>
      <c r="C355" s="26"/>
      <c r="D355" s="2" t="s">
        <v>34</v>
      </c>
      <c r="E355" s="2" t="s">
        <v>400</v>
      </c>
      <c r="F355" s="2" t="s">
        <v>121</v>
      </c>
      <c r="G355" s="27">
        <v>432000</v>
      </c>
      <c r="H355" s="28"/>
      <c r="I355" s="29"/>
      <c r="J355" s="10">
        <v>432000</v>
      </c>
      <c r="K355" s="8">
        <f t="shared" si="7"/>
        <v>100</v>
      </c>
    </row>
    <row r="356" spans="1:11" ht="17.25" customHeight="1">
      <c r="A356" s="30" t="s">
        <v>398</v>
      </c>
      <c r="B356" s="25"/>
      <c r="C356" s="26"/>
      <c r="D356" s="2" t="s">
        <v>34</v>
      </c>
      <c r="E356" s="2" t="s">
        <v>469</v>
      </c>
      <c r="F356" s="2" t="s">
        <v>24</v>
      </c>
      <c r="G356" s="27">
        <f>SUM(G357)</f>
        <v>700000</v>
      </c>
      <c r="H356" s="28"/>
      <c r="I356" s="29"/>
      <c r="J356" s="8">
        <f>SUM(J357)</f>
        <v>700000</v>
      </c>
      <c r="K356" s="8">
        <f aca="true" t="shared" si="10" ref="K356:K471">SUM(J356/G356*100)</f>
        <v>100</v>
      </c>
    </row>
    <row r="357" spans="1:11" ht="18" customHeight="1">
      <c r="A357" s="30" t="s">
        <v>302</v>
      </c>
      <c r="B357" s="25"/>
      <c r="C357" s="26"/>
      <c r="D357" s="2" t="s">
        <v>34</v>
      </c>
      <c r="E357" s="2" t="s">
        <v>401</v>
      </c>
      <c r="F357" s="2" t="s">
        <v>304</v>
      </c>
      <c r="G357" s="27">
        <f>SUM(G358)</f>
        <v>700000</v>
      </c>
      <c r="H357" s="28"/>
      <c r="I357" s="29"/>
      <c r="J357" s="8">
        <f>SUM(J358)</f>
        <v>700000</v>
      </c>
      <c r="K357" s="8">
        <f t="shared" si="10"/>
        <v>100</v>
      </c>
    </row>
    <row r="358" spans="1:11" ht="13.5" customHeight="1">
      <c r="A358" s="30" t="s">
        <v>303</v>
      </c>
      <c r="B358" s="25"/>
      <c r="C358" s="26"/>
      <c r="D358" s="2" t="s">
        <v>34</v>
      </c>
      <c r="E358" s="2" t="s">
        <v>401</v>
      </c>
      <c r="F358" s="2" t="s">
        <v>305</v>
      </c>
      <c r="G358" s="27">
        <v>700000</v>
      </c>
      <c r="H358" s="28"/>
      <c r="I358" s="29"/>
      <c r="J358" s="8">
        <v>700000</v>
      </c>
      <c r="K358" s="8">
        <f t="shared" si="10"/>
        <v>100</v>
      </c>
    </row>
    <row r="359" spans="1:11" ht="33" customHeight="1" hidden="1">
      <c r="A359" s="30" t="s">
        <v>402</v>
      </c>
      <c r="B359" s="25"/>
      <c r="C359" s="26"/>
      <c r="D359" s="2" t="s">
        <v>34</v>
      </c>
      <c r="E359" s="2" t="s">
        <v>470</v>
      </c>
      <c r="F359" s="2" t="s">
        <v>24</v>
      </c>
      <c r="G359" s="27">
        <f>SUM(G360)</f>
        <v>0</v>
      </c>
      <c r="H359" s="28"/>
      <c r="I359" s="29"/>
      <c r="J359" s="8">
        <v>0</v>
      </c>
      <c r="K359" s="8" t="e">
        <f t="shared" si="10"/>
        <v>#DIV/0!</v>
      </c>
    </row>
    <row r="360" spans="1:11" ht="14.25" customHeight="1" hidden="1">
      <c r="A360" s="30" t="s">
        <v>117</v>
      </c>
      <c r="B360" s="25"/>
      <c r="C360" s="26"/>
      <c r="D360" s="2" t="s">
        <v>34</v>
      </c>
      <c r="E360" s="2" t="s">
        <v>403</v>
      </c>
      <c r="F360" s="2" t="s">
        <v>115</v>
      </c>
      <c r="G360" s="27">
        <f>SUM(G361)</f>
        <v>0</v>
      </c>
      <c r="H360" s="28"/>
      <c r="I360" s="29"/>
      <c r="J360" s="8">
        <v>0</v>
      </c>
      <c r="K360" s="8" t="e">
        <f t="shared" si="10"/>
        <v>#DIV/0!</v>
      </c>
    </row>
    <row r="361" spans="1:11" ht="18" customHeight="1" hidden="1">
      <c r="A361" s="30" t="s">
        <v>125</v>
      </c>
      <c r="B361" s="25"/>
      <c r="C361" s="26"/>
      <c r="D361" s="2" t="s">
        <v>34</v>
      </c>
      <c r="E361" s="2" t="s">
        <v>403</v>
      </c>
      <c r="F361" s="2" t="s">
        <v>121</v>
      </c>
      <c r="G361" s="27">
        <v>0</v>
      </c>
      <c r="H361" s="28"/>
      <c r="I361" s="29"/>
      <c r="J361" s="8">
        <v>0</v>
      </c>
      <c r="K361" s="8" t="e">
        <f t="shared" si="10"/>
        <v>#DIV/0!</v>
      </c>
    </row>
    <row r="362" spans="1:11" ht="18.75" customHeight="1">
      <c r="A362" s="30" t="s">
        <v>465</v>
      </c>
      <c r="B362" s="25"/>
      <c r="C362" s="26"/>
      <c r="D362" s="2" t="s">
        <v>34</v>
      </c>
      <c r="E362" s="2" t="s">
        <v>471</v>
      </c>
      <c r="F362" s="2" t="s">
        <v>24</v>
      </c>
      <c r="G362" s="27">
        <f>SUM(G363)</f>
        <v>34430</v>
      </c>
      <c r="H362" s="28"/>
      <c r="I362" s="29"/>
      <c r="J362" s="8">
        <f>SUM(J363)</f>
        <v>34429.24</v>
      </c>
      <c r="K362" s="8">
        <f t="shared" si="10"/>
        <v>99.99779262271275</v>
      </c>
    </row>
    <row r="363" spans="1:11" ht="18.75" customHeight="1">
      <c r="A363" s="30" t="s">
        <v>180</v>
      </c>
      <c r="B363" s="25"/>
      <c r="C363" s="26"/>
      <c r="D363" s="2" t="s">
        <v>34</v>
      </c>
      <c r="E363" s="2" t="s">
        <v>457</v>
      </c>
      <c r="F363" s="2" t="s">
        <v>126</v>
      </c>
      <c r="G363" s="27">
        <f>SUM(G364)</f>
        <v>34430</v>
      </c>
      <c r="H363" s="28"/>
      <c r="I363" s="29"/>
      <c r="J363" s="8">
        <f>SUM(J364)</f>
        <v>34429.24</v>
      </c>
      <c r="K363" s="8">
        <f t="shared" si="10"/>
        <v>99.99779262271275</v>
      </c>
    </row>
    <row r="364" spans="1:11" ht="31.5" customHeight="1">
      <c r="A364" s="30" t="s">
        <v>523</v>
      </c>
      <c r="B364" s="25"/>
      <c r="C364" s="26"/>
      <c r="D364" s="2" t="s">
        <v>34</v>
      </c>
      <c r="E364" s="2" t="s">
        <v>457</v>
      </c>
      <c r="F364" s="2" t="s">
        <v>178</v>
      </c>
      <c r="G364" s="27">
        <v>34430</v>
      </c>
      <c r="H364" s="28"/>
      <c r="I364" s="29"/>
      <c r="J364" s="8">
        <v>34429.24</v>
      </c>
      <c r="K364" s="8">
        <f t="shared" si="10"/>
        <v>99.99779262271275</v>
      </c>
    </row>
    <row r="365" spans="1:11" ht="18.75" customHeight="1">
      <c r="A365" s="30" t="s">
        <v>466</v>
      </c>
      <c r="B365" s="25"/>
      <c r="C365" s="26"/>
      <c r="D365" s="2" t="s">
        <v>34</v>
      </c>
      <c r="E365" s="2" t="s">
        <v>472</v>
      </c>
      <c r="F365" s="2" t="s">
        <v>24</v>
      </c>
      <c r="G365" s="27">
        <f>SUM(G366)</f>
        <v>347.78</v>
      </c>
      <c r="H365" s="28"/>
      <c r="I365" s="29"/>
      <c r="J365" s="8">
        <f>SUM(J366)</f>
        <v>347.77</v>
      </c>
      <c r="K365" s="8">
        <f t="shared" si="10"/>
        <v>99.99712461901203</v>
      </c>
    </row>
    <row r="366" spans="1:11" ht="18.75" customHeight="1">
      <c r="A366" s="30" t="s">
        <v>180</v>
      </c>
      <c r="B366" s="25"/>
      <c r="C366" s="26"/>
      <c r="D366" s="2" t="s">
        <v>34</v>
      </c>
      <c r="E366" s="2" t="s">
        <v>458</v>
      </c>
      <c r="F366" s="2" t="s">
        <v>126</v>
      </c>
      <c r="G366" s="27">
        <f>SUM(G367)</f>
        <v>347.78</v>
      </c>
      <c r="H366" s="28"/>
      <c r="I366" s="29"/>
      <c r="J366" s="8">
        <f>SUM(J367)</f>
        <v>347.77</v>
      </c>
      <c r="K366" s="8">
        <f t="shared" si="10"/>
        <v>99.99712461901203</v>
      </c>
    </row>
    <row r="367" spans="1:11" ht="36" customHeight="1">
      <c r="A367" s="30" t="s">
        <v>523</v>
      </c>
      <c r="B367" s="25"/>
      <c r="C367" s="26"/>
      <c r="D367" s="2" t="s">
        <v>34</v>
      </c>
      <c r="E367" s="2" t="s">
        <v>458</v>
      </c>
      <c r="F367" s="2" t="s">
        <v>178</v>
      </c>
      <c r="G367" s="27">
        <v>347.78</v>
      </c>
      <c r="H367" s="28"/>
      <c r="I367" s="29"/>
      <c r="J367" s="8">
        <v>347.77</v>
      </c>
      <c r="K367" s="8">
        <f t="shared" si="10"/>
        <v>99.99712461901203</v>
      </c>
    </row>
    <row r="368" spans="1:11" ht="25.5" customHeight="1">
      <c r="A368" s="30" t="s">
        <v>593</v>
      </c>
      <c r="B368" s="25"/>
      <c r="C368" s="26"/>
      <c r="D368" s="2" t="s">
        <v>34</v>
      </c>
      <c r="E368" s="2" t="s">
        <v>607</v>
      </c>
      <c r="F368" s="2" t="s">
        <v>24</v>
      </c>
      <c r="G368" s="27">
        <f>SUM(G369)</f>
        <v>2994892.5</v>
      </c>
      <c r="H368" s="28"/>
      <c r="I368" s="29"/>
      <c r="J368" s="8">
        <f>SUM(J369)</f>
        <v>2994892.5</v>
      </c>
      <c r="K368" s="8">
        <f t="shared" si="10"/>
        <v>100</v>
      </c>
    </row>
    <row r="369" spans="1:11" ht="27" customHeight="1">
      <c r="A369" s="30" t="s">
        <v>347</v>
      </c>
      <c r="B369" s="25"/>
      <c r="C369" s="26"/>
      <c r="D369" s="2" t="s">
        <v>34</v>
      </c>
      <c r="E369" s="2" t="s">
        <v>594</v>
      </c>
      <c r="F369" s="2" t="s">
        <v>115</v>
      </c>
      <c r="G369" s="27">
        <f>SUM(G370)</f>
        <v>2994892.5</v>
      </c>
      <c r="H369" s="28"/>
      <c r="I369" s="29"/>
      <c r="J369" s="8">
        <f>SUM(J370)</f>
        <v>2994892.5</v>
      </c>
      <c r="K369" s="8">
        <f t="shared" si="10"/>
        <v>100</v>
      </c>
    </row>
    <row r="370" spans="1:11" ht="24.75" customHeight="1">
      <c r="A370" s="30" t="s">
        <v>125</v>
      </c>
      <c r="B370" s="25"/>
      <c r="C370" s="26"/>
      <c r="D370" s="2" t="s">
        <v>34</v>
      </c>
      <c r="E370" s="2" t="s">
        <v>594</v>
      </c>
      <c r="F370" s="2" t="s">
        <v>121</v>
      </c>
      <c r="G370" s="27">
        <v>2994892.5</v>
      </c>
      <c r="H370" s="28"/>
      <c r="I370" s="29"/>
      <c r="J370" s="8">
        <v>2994892.5</v>
      </c>
      <c r="K370" s="8">
        <f t="shared" si="10"/>
        <v>100</v>
      </c>
    </row>
    <row r="371" spans="1:11" ht="24" customHeight="1">
      <c r="A371" s="46" t="s">
        <v>404</v>
      </c>
      <c r="B371" s="47"/>
      <c r="C371" s="48"/>
      <c r="D371" s="2" t="s">
        <v>34</v>
      </c>
      <c r="E371" s="2" t="s">
        <v>260</v>
      </c>
      <c r="F371" s="2" t="s">
        <v>24</v>
      </c>
      <c r="G371" s="27">
        <f>SUM(G372+G375+G378+G384+G381)</f>
        <v>1607229.32</v>
      </c>
      <c r="H371" s="28"/>
      <c r="I371" s="29"/>
      <c r="J371" s="8">
        <f>SUM(J372+J375+J378+J381+J384)</f>
        <v>1607229.32</v>
      </c>
      <c r="K371" s="8">
        <f>SUM(J371/G371*100)</f>
        <v>100</v>
      </c>
    </row>
    <row r="372" spans="1:11" ht="18.75" customHeight="1">
      <c r="A372" s="30" t="s">
        <v>405</v>
      </c>
      <c r="B372" s="25"/>
      <c r="C372" s="26"/>
      <c r="D372" s="2" t="s">
        <v>34</v>
      </c>
      <c r="E372" s="2" t="s">
        <v>608</v>
      </c>
      <c r="F372" s="2" t="s">
        <v>24</v>
      </c>
      <c r="G372" s="27">
        <f>SUM(G373)</f>
        <v>77800</v>
      </c>
      <c r="H372" s="28"/>
      <c r="I372" s="29"/>
      <c r="J372" s="8">
        <f>SUM(J373)</f>
        <v>77800</v>
      </c>
      <c r="K372" s="8">
        <f aca="true" t="shared" si="11" ref="K372:K377">SUM(J372/G372*100)</f>
        <v>100</v>
      </c>
    </row>
    <row r="373" spans="1:11" ht="23.25" customHeight="1">
      <c r="A373" s="30" t="s">
        <v>117</v>
      </c>
      <c r="B373" s="25"/>
      <c r="C373" s="26"/>
      <c r="D373" s="2" t="s">
        <v>34</v>
      </c>
      <c r="E373" s="2" t="s">
        <v>406</v>
      </c>
      <c r="F373" s="2" t="s">
        <v>115</v>
      </c>
      <c r="G373" s="27">
        <f>SUM(G374)</f>
        <v>77800</v>
      </c>
      <c r="H373" s="28"/>
      <c r="I373" s="29"/>
      <c r="J373" s="8">
        <f>SUM(J374)</f>
        <v>77800</v>
      </c>
      <c r="K373" s="8">
        <f t="shared" si="11"/>
        <v>100</v>
      </c>
    </row>
    <row r="374" spans="1:11" ht="21" customHeight="1">
      <c r="A374" s="30" t="s">
        <v>125</v>
      </c>
      <c r="B374" s="25"/>
      <c r="C374" s="26"/>
      <c r="D374" s="2" t="s">
        <v>34</v>
      </c>
      <c r="E374" s="2" t="s">
        <v>406</v>
      </c>
      <c r="F374" s="2" t="s">
        <v>121</v>
      </c>
      <c r="G374" s="27">
        <v>77800</v>
      </c>
      <c r="H374" s="28"/>
      <c r="I374" s="29"/>
      <c r="J374" s="8">
        <v>77800</v>
      </c>
      <c r="K374" s="8">
        <f t="shared" si="11"/>
        <v>100</v>
      </c>
    </row>
    <row r="375" spans="1:11" ht="20.25" customHeight="1" hidden="1">
      <c r="A375" s="30" t="s">
        <v>407</v>
      </c>
      <c r="B375" s="25"/>
      <c r="C375" s="26"/>
      <c r="D375" s="2" t="s">
        <v>34</v>
      </c>
      <c r="E375" s="2" t="s">
        <v>609</v>
      </c>
      <c r="F375" s="2" t="s">
        <v>24</v>
      </c>
      <c r="G375" s="27">
        <f>SUM(G376)</f>
        <v>0</v>
      </c>
      <c r="H375" s="28"/>
      <c r="I375" s="29"/>
      <c r="J375" s="8">
        <f>SUM(J376)</f>
        <v>0</v>
      </c>
      <c r="K375" s="8" t="e">
        <f t="shared" si="11"/>
        <v>#DIV/0!</v>
      </c>
    </row>
    <row r="376" spans="1:11" ht="23.25" customHeight="1" hidden="1">
      <c r="A376" s="30" t="s">
        <v>117</v>
      </c>
      <c r="B376" s="25"/>
      <c r="C376" s="26"/>
      <c r="D376" s="2" t="s">
        <v>34</v>
      </c>
      <c r="E376" s="2" t="s">
        <v>408</v>
      </c>
      <c r="F376" s="2" t="s">
        <v>115</v>
      </c>
      <c r="G376" s="27">
        <f>SUM(G377)</f>
        <v>0</v>
      </c>
      <c r="H376" s="28"/>
      <c r="I376" s="29"/>
      <c r="J376" s="8">
        <f>SUM(J377)</f>
        <v>0</v>
      </c>
      <c r="K376" s="8" t="e">
        <f t="shared" si="11"/>
        <v>#DIV/0!</v>
      </c>
    </row>
    <row r="377" spans="1:11" ht="22.5" customHeight="1" hidden="1">
      <c r="A377" s="30" t="s">
        <v>125</v>
      </c>
      <c r="B377" s="25"/>
      <c r="C377" s="26"/>
      <c r="D377" s="2" t="s">
        <v>34</v>
      </c>
      <c r="E377" s="2" t="s">
        <v>408</v>
      </c>
      <c r="F377" s="2" t="s">
        <v>121</v>
      </c>
      <c r="G377" s="27">
        <v>0</v>
      </c>
      <c r="H377" s="28"/>
      <c r="I377" s="29"/>
      <c r="J377" s="8">
        <v>0</v>
      </c>
      <c r="K377" s="8" t="e">
        <f t="shared" si="11"/>
        <v>#DIV/0!</v>
      </c>
    </row>
    <row r="378" spans="1:11" ht="22.5" customHeight="1">
      <c r="A378" s="30" t="s">
        <v>409</v>
      </c>
      <c r="B378" s="25"/>
      <c r="C378" s="26"/>
      <c r="D378" s="2" t="s">
        <v>34</v>
      </c>
      <c r="E378" s="2" t="s">
        <v>610</v>
      </c>
      <c r="F378" s="2" t="s">
        <v>24</v>
      </c>
      <c r="G378" s="27">
        <f>SUM(G379)</f>
        <v>1492092.23</v>
      </c>
      <c r="H378" s="28"/>
      <c r="I378" s="29"/>
      <c r="J378" s="8">
        <f>SUM(J379)</f>
        <v>1492092.23</v>
      </c>
      <c r="K378" s="8">
        <f t="shared" si="10"/>
        <v>100</v>
      </c>
    </row>
    <row r="379" spans="1:11" ht="18" customHeight="1">
      <c r="A379" s="30" t="s">
        <v>117</v>
      </c>
      <c r="B379" s="25"/>
      <c r="C379" s="26"/>
      <c r="D379" s="2" t="s">
        <v>34</v>
      </c>
      <c r="E379" s="2" t="s">
        <v>410</v>
      </c>
      <c r="F379" s="2" t="s">
        <v>115</v>
      </c>
      <c r="G379" s="27">
        <f>SUM(G380)</f>
        <v>1492092.23</v>
      </c>
      <c r="H379" s="28"/>
      <c r="I379" s="29"/>
      <c r="J379" s="8">
        <f>SUM(J380)</f>
        <v>1492092.23</v>
      </c>
      <c r="K379" s="8">
        <f t="shared" si="10"/>
        <v>100</v>
      </c>
    </row>
    <row r="380" spans="1:11" ht="22.5" customHeight="1">
      <c r="A380" s="30" t="s">
        <v>125</v>
      </c>
      <c r="B380" s="25"/>
      <c r="C380" s="26"/>
      <c r="D380" s="2" t="s">
        <v>34</v>
      </c>
      <c r="E380" s="2" t="s">
        <v>410</v>
      </c>
      <c r="F380" s="2" t="s">
        <v>121</v>
      </c>
      <c r="G380" s="27">
        <v>1492092.23</v>
      </c>
      <c r="H380" s="28"/>
      <c r="I380" s="29"/>
      <c r="J380" s="8">
        <v>1492092.23</v>
      </c>
      <c r="K380" s="8">
        <f t="shared" si="10"/>
        <v>100</v>
      </c>
    </row>
    <row r="381" spans="1:11" ht="22.5" customHeight="1">
      <c r="A381" s="30" t="s">
        <v>524</v>
      </c>
      <c r="B381" s="25"/>
      <c r="C381" s="26"/>
      <c r="D381" s="2" t="s">
        <v>34</v>
      </c>
      <c r="E381" s="2" t="s">
        <v>611</v>
      </c>
      <c r="F381" s="2" t="s">
        <v>24</v>
      </c>
      <c r="G381" s="27">
        <f>SUM(G382)</f>
        <v>37337.09</v>
      </c>
      <c r="H381" s="28"/>
      <c r="I381" s="29"/>
      <c r="J381" s="8">
        <f>SUM(J382)</f>
        <v>37337.09</v>
      </c>
      <c r="K381" s="8">
        <f t="shared" si="10"/>
        <v>100</v>
      </c>
    </row>
    <row r="382" spans="1:11" ht="22.5" customHeight="1">
      <c r="A382" s="30" t="s">
        <v>117</v>
      </c>
      <c r="B382" s="25"/>
      <c r="C382" s="26"/>
      <c r="D382" s="2" t="s">
        <v>34</v>
      </c>
      <c r="E382" s="2" t="s">
        <v>525</v>
      </c>
      <c r="F382" s="2" t="s">
        <v>115</v>
      </c>
      <c r="G382" s="27">
        <f>SUM(G383)</f>
        <v>37337.09</v>
      </c>
      <c r="H382" s="28"/>
      <c r="I382" s="29"/>
      <c r="J382" s="8">
        <f>SUM(J383)</f>
        <v>37337.09</v>
      </c>
      <c r="K382" s="8">
        <f t="shared" si="10"/>
        <v>100</v>
      </c>
    </row>
    <row r="383" spans="1:11" ht="22.5" customHeight="1">
      <c r="A383" s="30" t="s">
        <v>125</v>
      </c>
      <c r="B383" s="25"/>
      <c r="C383" s="26"/>
      <c r="D383" s="2" t="s">
        <v>34</v>
      </c>
      <c r="E383" s="2" t="s">
        <v>525</v>
      </c>
      <c r="F383" s="2" t="s">
        <v>121</v>
      </c>
      <c r="G383" s="27">
        <v>37337.09</v>
      </c>
      <c r="H383" s="28"/>
      <c r="I383" s="29"/>
      <c r="J383" s="8">
        <v>37337.09</v>
      </c>
      <c r="K383" s="8">
        <f t="shared" si="10"/>
        <v>100</v>
      </c>
    </row>
    <row r="384" spans="1:11" ht="36.75" customHeight="1" hidden="1">
      <c r="A384" s="30" t="s">
        <v>411</v>
      </c>
      <c r="B384" s="25"/>
      <c r="C384" s="26"/>
      <c r="D384" s="2" t="s">
        <v>34</v>
      </c>
      <c r="E384" s="2" t="s">
        <v>612</v>
      </c>
      <c r="F384" s="2" t="s">
        <v>24</v>
      </c>
      <c r="G384" s="27">
        <f>SUM(G385)</f>
        <v>0</v>
      </c>
      <c r="H384" s="28"/>
      <c r="I384" s="29"/>
      <c r="J384" s="8">
        <f>SUM(J385)</f>
        <v>0</v>
      </c>
      <c r="K384" s="8" t="e">
        <f t="shared" si="10"/>
        <v>#DIV/0!</v>
      </c>
    </row>
    <row r="385" spans="1:11" ht="19.5" customHeight="1" hidden="1">
      <c r="A385" s="30" t="s">
        <v>117</v>
      </c>
      <c r="B385" s="25"/>
      <c r="C385" s="26"/>
      <c r="D385" s="2" t="s">
        <v>34</v>
      </c>
      <c r="E385" s="2" t="s">
        <v>412</v>
      </c>
      <c r="F385" s="2" t="s">
        <v>115</v>
      </c>
      <c r="G385" s="27">
        <f>SUM(G386)</f>
        <v>0</v>
      </c>
      <c r="H385" s="28"/>
      <c r="I385" s="29"/>
      <c r="J385" s="8">
        <f>SUM(J386)</f>
        <v>0</v>
      </c>
      <c r="K385" s="8" t="e">
        <f t="shared" si="10"/>
        <v>#DIV/0!</v>
      </c>
    </row>
    <row r="386" spans="1:11" ht="22.5" customHeight="1" hidden="1">
      <c r="A386" s="30" t="s">
        <v>125</v>
      </c>
      <c r="B386" s="25"/>
      <c r="C386" s="26"/>
      <c r="D386" s="2" t="s">
        <v>34</v>
      </c>
      <c r="E386" s="2" t="s">
        <v>412</v>
      </c>
      <c r="F386" s="2" t="s">
        <v>121</v>
      </c>
      <c r="G386" s="27">
        <v>0</v>
      </c>
      <c r="H386" s="28"/>
      <c r="I386" s="29"/>
      <c r="J386" s="8">
        <v>0</v>
      </c>
      <c r="K386" s="8" t="e">
        <f t="shared" si="10"/>
        <v>#DIV/0!</v>
      </c>
    </row>
    <row r="387" spans="1:11" ht="15" customHeight="1">
      <c r="A387" s="79" t="s">
        <v>112</v>
      </c>
      <c r="B387" s="80"/>
      <c r="C387" s="81"/>
      <c r="D387" s="2" t="s">
        <v>34</v>
      </c>
      <c r="E387" s="2" t="s">
        <v>199</v>
      </c>
      <c r="F387" s="2" t="s">
        <v>24</v>
      </c>
      <c r="G387" s="27">
        <f>SUM(G388)</f>
        <v>846072.8200000001</v>
      </c>
      <c r="H387" s="28"/>
      <c r="I387" s="29"/>
      <c r="J387" s="8">
        <f>SUM(J388)</f>
        <v>846072.8200000001</v>
      </c>
      <c r="K387" s="8">
        <f t="shared" si="10"/>
        <v>100</v>
      </c>
    </row>
    <row r="388" spans="1:11" ht="24.75" customHeight="1">
      <c r="A388" s="30" t="s">
        <v>111</v>
      </c>
      <c r="B388" s="25"/>
      <c r="C388" s="26"/>
      <c r="D388" s="2" t="s">
        <v>34</v>
      </c>
      <c r="E388" s="2" t="s">
        <v>201</v>
      </c>
      <c r="F388" s="2" t="s">
        <v>24</v>
      </c>
      <c r="G388" s="27">
        <f>SUM(G389)</f>
        <v>846072.8200000001</v>
      </c>
      <c r="H388" s="28"/>
      <c r="I388" s="29"/>
      <c r="J388" s="8">
        <f>SUM(J389)</f>
        <v>846072.8200000001</v>
      </c>
      <c r="K388" s="8">
        <f t="shared" si="10"/>
        <v>100</v>
      </c>
    </row>
    <row r="389" spans="1:11" ht="18.75" customHeight="1">
      <c r="A389" s="30" t="s">
        <v>202</v>
      </c>
      <c r="B389" s="25"/>
      <c r="C389" s="26"/>
      <c r="D389" s="2" t="s">
        <v>34</v>
      </c>
      <c r="E389" s="2" t="s">
        <v>203</v>
      </c>
      <c r="F389" s="2" t="s">
        <v>24</v>
      </c>
      <c r="G389" s="27">
        <f>SUM(G390+G393)</f>
        <v>846072.8200000001</v>
      </c>
      <c r="H389" s="28"/>
      <c r="I389" s="29"/>
      <c r="J389" s="8">
        <f>SUM(J390+J393)</f>
        <v>846072.8200000001</v>
      </c>
      <c r="K389" s="8">
        <f t="shared" si="10"/>
        <v>100</v>
      </c>
    </row>
    <row r="390" spans="1:11" ht="17.25" customHeight="1">
      <c r="A390" s="30" t="s">
        <v>102</v>
      </c>
      <c r="B390" s="25"/>
      <c r="C390" s="26"/>
      <c r="D390" s="2" t="s">
        <v>34</v>
      </c>
      <c r="E390" s="2" t="s">
        <v>286</v>
      </c>
      <c r="F390" s="2" t="s">
        <v>24</v>
      </c>
      <c r="G390" s="27">
        <f>SUM(G391)</f>
        <v>547735.9</v>
      </c>
      <c r="H390" s="28"/>
      <c r="I390" s="29"/>
      <c r="J390" s="8">
        <f>SUM(J391)</f>
        <v>547735.9</v>
      </c>
      <c r="K390" s="8">
        <f t="shared" si="10"/>
        <v>100</v>
      </c>
    </row>
    <row r="391" spans="1:11" ht="18.75" customHeight="1">
      <c r="A391" s="30" t="s">
        <v>117</v>
      </c>
      <c r="B391" s="25"/>
      <c r="C391" s="26"/>
      <c r="D391" s="2" t="s">
        <v>34</v>
      </c>
      <c r="E391" s="2" t="s">
        <v>286</v>
      </c>
      <c r="F391" s="2" t="s">
        <v>115</v>
      </c>
      <c r="G391" s="27">
        <f>SUM(G392)</f>
        <v>547735.9</v>
      </c>
      <c r="H391" s="28"/>
      <c r="I391" s="29"/>
      <c r="J391" s="8">
        <f>SUM(J392)</f>
        <v>547735.9</v>
      </c>
      <c r="K391" s="8">
        <f t="shared" si="10"/>
        <v>100</v>
      </c>
    </row>
    <row r="392" spans="1:11" ht="15" customHeight="1">
      <c r="A392" s="30" t="s">
        <v>125</v>
      </c>
      <c r="B392" s="25"/>
      <c r="C392" s="26"/>
      <c r="D392" s="2" t="s">
        <v>34</v>
      </c>
      <c r="E392" s="2" t="s">
        <v>286</v>
      </c>
      <c r="F392" s="2" t="s">
        <v>121</v>
      </c>
      <c r="G392" s="27">
        <v>547735.9</v>
      </c>
      <c r="H392" s="28"/>
      <c r="I392" s="29"/>
      <c r="J392" s="8">
        <v>547735.9</v>
      </c>
      <c r="K392" s="8">
        <f t="shared" si="10"/>
        <v>100</v>
      </c>
    </row>
    <row r="393" spans="1:11" ht="27" customHeight="1">
      <c r="A393" s="30" t="s">
        <v>605</v>
      </c>
      <c r="B393" s="25"/>
      <c r="C393" s="26"/>
      <c r="D393" s="2" t="s">
        <v>34</v>
      </c>
      <c r="E393" s="2" t="s">
        <v>454</v>
      </c>
      <c r="F393" s="2" t="s">
        <v>24</v>
      </c>
      <c r="G393" s="27">
        <f>SUM(G394)</f>
        <v>298336.92</v>
      </c>
      <c r="H393" s="28"/>
      <c r="I393" s="29"/>
      <c r="J393" s="8">
        <f>SUM(J394)</f>
        <v>298336.92</v>
      </c>
      <c r="K393" s="8">
        <f t="shared" si="10"/>
        <v>100</v>
      </c>
    </row>
    <row r="394" spans="1:11" ht="25.5" customHeight="1">
      <c r="A394" s="30" t="s">
        <v>347</v>
      </c>
      <c r="B394" s="25"/>
      <c r="C394" s="26"/>
      <c r="D394" s="2" t="s">
        <v>34</v>
      </c>
      <c r="E394" s="2" t="s">
        <v>454</v>
      </c>
      <c r="F394" s="2" t="s">
        <v>115</v>
      </c>
      <c r="G394" s="27">
        <f>SUM(G395)</f>
        <v>298336.92</v>
      </c>
      <c r="H394" s="28"/>
      <c r="I394" s="29"/>
      <c r="J394" s="8">
        <f>SUM(J395)</f>
        <v>298336.92</v>
      </c>
      <c r="K394" s="8">
        <f t="shared" si="10"/>
        <v>100</v>
      </c>
    </row>
    <row r="395" spans="1:11" ht="24" customHeight="1">
      <c r="A395" s="30" t="s">
        <v>125</v>
      </c>
      <c r="B395" s="25"/>
      <c r="C395" s="26"/>
      <c r="D395" s="2" t="s">
        <v>34</v>
      </c>
      <c r="E395" s="2" t="s">
        <v>454</v>
      </c>
      <c r="F395" s="2" t="s">
        <v>121</v>
      </c>
      <c r="G395" s="27">
        <v>298336.92</v>
      </c>
      <c r="H395" s="28"/>
      <c r="I395" s="29"/>
      <c r="J395" s="8">
        <v>298336.92</v>
      </c>
      <c r="K395" s="8">
        <f t="shared" si="10"/>
        <v>100</v>
      </c>
    </row>
    <row r="396" spans="1:11" ht="13.5" customHeight="1">
      <c r="A396" s="40" t="s">
        <v>188</v>
      </c>
      <c r="B396" s="41"/>
      <c r="C396" s="42"/>
      <c r="D396" s="2" t="s">
        <v>189</v>
      </c>
      <c r="E396" s="2" t="s">
        <v>200</v>
      </c>
      <c r="F396" s="2" t="s">
        <v>24</v>
      </c>
      <c r="G396" s="85">
        <f>SUM(G397)</f>
        <v>396482</v>
      </c>
      <c r="H396" s="86"/>
      <c r="I396" s="87"/>
      <c r="J396" s="14">
        <f>SUM(J397)</f>
        <v>387901.68</v>
      </c>
      <c r="K396" s="8">
        <f t="shared" si="10"/>
        <v>97.83588662284795</v>
      </c>
    </row>
    <row r="397" spans="1:11" ht="33.75" customHeight="1">
      <c r="A397" s="46" t="s">
        <v>392</v>
      </c>
      <c r="B397" s="47"/>
      <c r="C397" s="48"/>
      <c r="D397" s="2" t="s">
        <v>189</v>
      </c>
      <c r="E397" s="2" t="s">
        <v>257</v>
      </c>
      <c r="F397" s="2" t="s">
        <v>24</v>
      </c>
      <c r="G397" s="27">
        <f>SUM(G398)</f>
        <v>396482</v>
      </c>
      <c r="H397" s="28"/>
      <c r="I397" s="29"/>
      <c r="J397" s="8">
        <f>SUM(J398)</f>
        <v>387901.68</v>
      </c>
      <c r="K397" s="8">
        <f t="shared" si="10"/>
        <v>97.83588662284795</v>
      </c>
    </row>
    <row r="398" spans="1:11" ht="15.75" customHeight="1">
      <c r="A398" s="30" t="s">
        <v>190</v>
      </c>
      <c r="B398" s="25"/>
      <c r="C398" s="26"/>
      <c r="D398" s="2" t="s">
        <v>189</v>
      </c>
      <c r="E398" s="2" t="s">
        <v>413</v>
      </c>
      <c r="F398" s="2" t="s">
        <v>24</v>
      </c>
      <c r="G398" s="27">
        <f>SUM(G399+G401)</f>
        <v>396482</v>
      </c>
      <c r="H398" s="28"/>
      <c r="I398" s="29"/>
      <c r="J398" s="10">
        <f>SUM(J399+J401)</f>
        <v>387901.68</v>
      </c>
      <c r="K398" s="8">
        <f t="shared" si="10"/>
        <v>97.83588662284795</v>
      </c>
    </row>
    <row r="399" spans="1:11" ht="12.75" customHeight="1">
      <c r="A399" s="30" t="s">
        <v>117</v>
      </c>
      <c r="B399" s="25"/>
      <c r="C399" s="26"/>
      <c r="D399" s="2" t="s">
        <v>189</v>
      </c>
      <c r="E399" s="2" t="s">
        <v>413</v>
      </c>
      <c r="F399" s="2" t="s">
        <v>115</v>
      </c>
      <c r="G399" s="27">
        <v>396482</v>
      </c>
      <c r="H399" s="28"/>
      <c r="I399" s="29"/>
      <c r="J399" s="8">
        <v>387901.68</v>
      </c>
      <c r="K399" s="8">
        <f t="shared" si="10"/>
        <v>97.83588662284795</v>
      </c>
    </row>
    <row r="400" spans="1:11" ht="21" customHeight="1" hidden="1">
      <c r="A400" s="30" t="s">
        <v>125</v>
      </c>
      <c r="B400" s="25"/>
      <c r="C400" s="26"/>
      <c r="D400" s="2" t="s">
        <v>189</v>
      </c>
      <c r="E400" s="2" t="s">
        <v>413</v>
      </c>
      <c r="F400" s="2" t="s">
        <v>121</v>
      </c>
      <c r="G400" s="27">
        <v>600000</v>
      </c>
      <c r="H400" s="28"/>
      <c r="I400" s="29"/>
      <c r="J400" s="8">
        <v>81608.13</v>
      </c>
      <c r="K400" s="8">
        <f t="shared" si="10"/>
        <v>13.601355000000002</v>
      </c>
    </row>
    <row r="401" spans="1:11" ht="13.5" customHeight="1" hidden="1">
      <c r="A401" s="30" t="s">
        <v>8</v>
      </c>
      <c r="B401" s="25"/>
      <c r="C401" s="26"/>
      <c r="D401" s="2" t="s">
        <v>189</v>
      </c>
      <c r="E401" s="2" t="s">
        <v>413</v>
      </c>
      <c r="F401" s="2" t="s">
        <v>48</v>
      </c>
      <c r="G401" s="27">
        <f>SUM(G402)</f>
        <v>0</v>
      </c>
      <c r="H401" s="28"/>
      <c r="I401" s="29"/>
      <c r="J401" s="8">
        <f>SUM(J402)</f>
        <v>0</v>
      </c>
      <c r="K401" s="8" t="e">
        <f t="shared" si="10"/>
        <v>#DIV/0!</v>
      </c>
    </row>
    <row r="402" spans="1:11" ht="13.5" customHeight="1" hidden="1">
      <c r="A402" s="30" t="s">
        <v>69</v>
      </c>
      <c r="B402" s="25"/>
      <c r="C402" s="26"/>
      <c r="D402" s="2" t="s">
        <v>189</v>
      </c>
      <c r="E402" s="2" t="s">
        <v>413</v>
      </c>
      <c r="F402" s="2" t="s">
        <v>455</v>
      </c>
      <c r="G402" s="27">
        <v>0</v>
      </c>
      <c r="H402" s="28"/>
      <c r="I402" s="29"/>
      <c r="J402" s="8">
        <v>0</v>
      </c>
      <c r="K402" s="8" t="e">
        <f t="shared" si="10"/>
        <v>#DIV/0!</v>
      </c>
    </row>
    <row r="403" spans="1:11" ht="12.75" customHeight="1">
      <c r="A403" s="46" t="s">
        <v>11</v>
      </c>
      <c r="B403" s="47"/>
      <c r="C403" s="48"/>
      <c r="D403" s="2" t="s">
        <v>52</v>
      </c>
      <c r="E403" s="2" t="s">
        <v>200</v>
      </c>
      <c r="F403" s="2" t="s">
        <v>24</v>
      </c>
      <c r="G403" s="27">
        <f>SUM(G404+G410)</f>
        <v>2668943.19</v>
      </c>
      <c r="H403" s="28"/>
      <c r="I403" s="29"/>
      <c r="J403" s="8">
        <f>SUM(J404+J409)</f>
        <v>2668943.19</v>
      </c>
      <c r="K403" s="8">
        <f t="shared" si="10"/>
        <v>100</v>
      </c>
    </row>
    <row r="404" spans="1:11" ht="27" customHeight="1">
      <c r="A404" s="46" t="s">
        <v>530</v>
      </c>
      <c r="B404" s="47"/>
      <c r="C404" s="48"/>
      <c r="D404" s="2" t="s">
        <v>52</v>
      </c>
      <c r="E404" s="2" t="s">
        <v>240</v>
      </c>
      <c r="F404" s="2" t="s">
        <v>24</v>
      </c>
      <c r="G404" s="27">
        <f>SUM(G405)</f>
        <v>93619</v>
      </c>
      <c r="H404" s="28"/>
      <c r="I404" s="29"/>
      <c r="J404" s="8">
        <f>SUM(J405)</f>
        <v>93619</v>
      </c>
      <c r="K404" s="8">
        <f t="shared" si="10"/>
        <v>100</v>
      </c>
    </row>
    <row r="405" spans="1:11" ht="41.25" customHeight="1">
      <c r="A405" s="30" t="s">
        <v>547</v>
      </c>
      <c r="B405" s="25"/>
      <c r="C405" s="26"/>
      <c r="D405" s="2" t="s">
        <v>52</v>
      </c>
      <c r="E405" s="2" t="s">
        <v>548</v>
      </c>
      <c r="F405" s="2" t="s">
        <v>24</v>
      </c>
      <c r="G405" s="27">
        <f>SUM(G406)</f>
        <v>93619</v>
      </c>
      <c r="H405" s="28"/>
      <c r="I405" s="29"/>
      <c r="J405" s="8">
        <f>SUM(J406)</f>
        <v>93619</v>
      </c>
      <c r="K405" s="8">
        <f t="shared" si="10"/>
        <v>100</v>
      </c>
    </row>
    <row r="406" spans="1:11" ht="36" customHeight="1">
      <c r="A406" s="30" t="s">
        <v>475</v>
      </c>
      <c r="B406" s="25"/>
      <c r="C406" s="26"/>
      <c r="D406" s="2" t="s">
        <v>52</v>
      </c>
      <c r="E406" s="2" t="s">
        <v>588</v>
      </c>
      <c r="F406" s="2" t="s">
        <v>24</v>
      </c>
      <c r="G406" s="27">
        <f>SUM(G407)</f>
        <v>93619</v>
      </c>
      <c r="H406" s="28"/>
      <c r="I406" s="29"/>
      <c r="J406" s="8">
        <f>SUM(J407)</f>
        <v>93619</v>
      </c>
      <c r="K406" s="8">
        <f t="shared" si="10"/>
        <v>100</v>
      </c>
    </row>
    <row r="407" spans="1:11" ht="31.5" customHeight="1">
      <c r="A407" s="30" t="s">
        <v>123</v>
      </c>
      <c r="B407" s="25"/>
      <c r="C407" s="26"/>
      <c r="D407" s="2" t="s">
        <v>52</v>
      </c>
      <c r="E407" s="2" t="s">
        <v>588</v>
      </c>
      <c r="F407" s="2" t="s">
        <v>120</v>
      </c>
      <c r="G407" s="27">
        <f>SUM(G408)</f>
        <v>93619</v>
      </c>
      <c r="H407" s="28"/>
      <c r="I407" s="29"/>
      <c r="J407" s="8">
        <f>SUM(J408)</f>
        <v>93619</v>
      </c>
      <c r="K407" s="8">
        <f t="shared" si="10"/>
        <v>100</v>
      </c>
    </row>
    <row r="408" spans="1:11" ht="12.75" customHeight="1">
      <c r="A408" s="62" t="s">
        <v>116</v>
      </c>
      <c r="B408" s="63"/>
      <c r="C408" s="64"/>
      <c r="D408" s="2" t="s">
        <v>52</v>
      </c>
      <c r="E408" s="2" t="s">
        <v>588</v>
      </c>
      <c r="F408" s="2" t="s">
        <v>113</v>
      </c>
      <c r="G408" s="27">
        <v>93619</v>
      </c>
      <c r="H408" s="28"/>
      <c r="I408" s="29"/>
      <c r="J408" s="8">
        <v>93619</v>
      </c>
      <c r="K408" s="8">
        <f t="shared" si="10"/>
        <v>100</v>
      </c>
    </row>
    <row r="409" spans="1:11" ht="14.25" customHeight="1">
      <c r="A409" s="30" t="s">
        <v>112</v>
      </c>
      <c r="B409" s="25"/>
      <c r="C409" s="26"/>
      <c r="D409" s="2" t="s">
        <v>52</v>
      </c>
      <c r="E409" s="2" t="s">
        <v>199</v>
      </c>
      <c r="F409" s="2" t="s">
        <v>24</v>
      </c>
      <c r="G409" s="27">
        <f>SUM(G410)</f>
        <v>2575324.19</v>
      </c>
      <c r="H409" s="28"/>
      <c r="I409" s="29"/>
      <c r="J409" s="8">
        <f>SUM(J410)</f>
        <v>2575324.19</v>
      </c>
      <c r="K409" s="8">
        <f t="shared" si="10"/>
        <v>100</v>
      </c>
    </row>
    <row r="410" spans="1:11" ht="15" customHeight="1">
      <c r="A410" s="30" t="s">
        <v>111</v>
      </c>
      <c r="B410" s="25"/>
      <c r="C410" s="26"/>
      <c r="D410" s="2" t="s">
        <v>52</v>
      </c>
      <c r="E410" s="2" t="s">
        <v>201</v>
      </c>
      <c r="F410" s="2" t="s">
        <v>24</v>
      </c>
      <c r="G410" s="27">
        <f>SUM(G411)</f>
        <v>2575324.19</v>
      </c>
      <c r="H410" s="28"/>
      <c r="I410" s="29"/>
      <c r="J410" s="8">
        <f>SUM(J411)</f>
        <v>2575324.19</v>
      </c>
      <c r="K410" s="8">
        <f t="shared" si="10"/>
        <v>100</v>
      </c>
    </row>
    <row r="411" spans="1:11" ht="15" customHeight="1">
      <c r="A411" s="30" t="s">
        <v>202</v>
      </c>
      <c r="B411" s="25"/>
      <c r="C411" s="26"/>
      <c r="D411" s="2" t="s">
        <v>52</v>
      </c>
      <c r="E411" s="2" t="s">
        <v>203</v>
      </c>
      <c r="F411" s="2" t="s">
        <v>24</v>
      </c>
      <c r="G411" s="27">
        <f>SUM(G412+G417+G422)</f>
        <v>2575324.19</v>
      </c>
      <c r="H411" s="28"/>
      <c r="I411" s="29"/>
      <c r="J411" s="10">
        <f>SUM(J412+J417+J422)</f>
        <v>2575324.19</v>
      </c>
      <c r="K411" s="8">
        <f t="shared" si="10"/>
        <v>100</v>
      </c>
    </row>
    <row r="412" spans="1:11" ht="24" customHeight="1">
      <c r="A412" s="30" t="s">
        <v>142</v>
      </c>
      <c r="B412" s="25"/>
      <c r="C412" s="26"/>
      <c r="D412" s="2" t="s">
        <v>52</v>
      </c>
      <c r="E412" s="2" t="s">
        <v>205</v>
      </c>
      <c r="F412" s="2" t="s">
        <v>24</v>
      </c>
      <c r="G412" s="27">
        <f>SUM(G413,G415)</f>
        <v>2571616.35</v>
      </c>
      <c r="H412" s="28"/>
      <c r="I412" s="29"/>
      <c r="J412" s="8">
        <f>SUM(J413,J415)</f>
        <v>2571616.35</v>
      </c>
      <c r="K412" s="8">
        <f t="shared" si="10"/>
        <v>100</v>
      </c>
    </row>
    <row r="413" spans="1:11" ht="29.25" customHeight="1">
      <c r="A413" s="30" t="s">
        <v>123</v>
      </c>
      <c r="B413" s="25"/>
      <c r="C413" s="26"/>
      <c r="D413" s="2" t="s">
        <v>52</v>
      </c>
      <c r="E413" s="2" t="s">
        <v>205</v>
      </c>
      <c r="F413" s="2" t="s">
        <v>120</v>
      </c>
      <c r="G413" s="27">
        <f>SUM(G414)</f>
        <v>2541116.29</v>
      </c>
      <c r="H413" s="28"/>
      <c r="I413" s="29"/>
      <c r="J413" s="8">
        <f>SUM(J414)</f>
        <v>2541116.29</v>
      </c>
      <c r="K413" s="8">
        <f t="shared" si="10"/>
        <v>100</v>
      </c>
    </row>
    <row r="414" spans="1:11" ht="13.5" customHeight="1">
      <c r="A414" s="62" t="s">
        <v>116</v>
      </c>
      <c r="B414" s="63"/>
      <c r="C414" s="64"/>
      <c r="D414" s="2" t="s">
        <v>52</v>
      </c>
      <c r="E414" s="2" t="s">
        <v>205</v>
      </c>
      <c r="F414" s="2" t="s">
        <v>113</v>
      </c>
      <c r="G414" s="27">
        <v>2541116.29</v>
      </c>
      <c r="H414" s="28"/>
      <c r="I414" s="29"/>
      <c r="J414" s="8">
        <v>2541116.29</v>
      </c>
      <c r="K414" s="8">
        <f t="shared" si="10"/>
        <v>100</v>
      </c>
    </row>
    <row r="415" spans="1:11" ht="17.25" customHeight="1">
      <c r="A415" s="30" t="s">
        <v>117</v>
      </c>
      <c r="B415" s="25"/>
      <c r="C415" s="26"/>
      <c r="D415" s="2" t="s">
        <v>52</v>
      </c>
      <c r="E415" s="2" t="s">
        <v>205</v>
      </c>
      <c r="F415" s="2" t="s">
        <v>115</v>
      </c>
      <c r="G415" s="27">
        <f>SUM(G416)</f>
        <v>30500.06</v>
      </c>
      <c r="H415" s="28"/>
      <c r="I415" s="29"/>
      <c r="J415" s="10">
        <f>SUM(J416)</f>
        <v>30500.06</v>
      </c>
      <c r="K415" s="8">
        <f t="shared" si="10"/>
        <v>100</v>
      </c>
    </row>
    <row r="416" spans="1:11" ht="19.5" customHeight="1">
      <c r="A416" s="30" t="s">
        <v>125</v>
      </c>
      <c r="B416" s="25"/>
      <c r="C416" s="26"/>
      <c r="D416" s="2" t="s">
        <v>52</v>
      </c>
      <c r="E416" s="2" t="s">
        <v>205</v>
      </c>
      <c r="F416" s="2" t="s">
        <v>121</v>
      </c>
      <c r="G416" s="27">
        <v>30500.06</v>
      </c>
      <c r="H416" s="28"/>
      <c r="I416" s="29"/>
      <c r="J416" s="8">
        <v>30500.06</v>
      </c>
      <c r="K416" s="8">
        <f t="shared" si="10"/>
        <v>100</v>
      </c>
    </row>
    <row r="417" spans="1:11" ht="24" customHeight="1">
      <c r="A417" s="30" t="s">
        <v>141</v>
      </c>
      <c r="B417" s="25"/>
      <c r="C417" s="26"/>
      <c r="D417" s="2" t="s">
        <v>52</v>
      </c>
      <c r="E417" s="2" t="s">
        <v>275</v>
      </c>
      <c r="F417" s="2" t="s">
        <v>24</v>
      </c>
      <c r="G417" s="27">
        <f>SUM(G418,G420)</f>
        <v>3707.84</v>
      </c>
      <c r="H417" s="28"/>
      <c r="I417" s="29"/>
      <c r="J417" s="8">
        <f>SUM(J418,J420)</f>
        <v>3707.84</v>
      </c>
      <c r="K417" s="8">
        <f t="shared" si="10"/>
        <v>100</v>
      </c>
    </row>
    <row r="418" spans="1:11" ht="32.25" customHeight="1">
      <c r="A418" s="30" t="s">
        <v>123</v>
      </c>
      <c r="B418" s="25"/>
      <c r="C418" s="26"/>
      <c r="D418" s="2" t="s">
        <v>52</v>
      </c>
      <c r="E418" s="2" t="s">
        <v>275</v>
      </c>
      <c r="F418" s="2" t="s">
        <v>120</v>
      </c>
      <c r="G418" s="27">
        <f>SUM(G419)</f>
        <v>3214.12</v>
      </c>
      <c r="H418" s="28"/>
      <c r="I418" s="29"/>
      <c r="J418" s="8">
        <f>SUM(J419)</f>
        <v>3214.12</v>
      </c>
      <c r="K418" s="8">
        <f t="shared" si="10"/>
        <v>100</v>
      </c>
    </row>
    <row r="419" spans="1:11" ht="16.5" customHeight="1">
      <c r="A419" s="62" t="s">
        <v>116</v>
      </c>
      <c r="B419" s="63"/>
      <c r="C419" s="64"/>
      <c r="D419" s="2" t="s">
        <v>52</v>
      </c>
      <c r="E419" s="2" t="s">
        <v>275</v>
      </c>
      <c r="F419" s="2" t="s">
        <v>113</v>
      </c>
      <c r="G419" s="27">
        <v>3214.12</v>
      </c>
      <c r="H419" s="28"/>
      <c r="I419" s="29"/>
      <c r="J419" s="8">
        <v>3214.12</v>
      </c>
      <c r="K419" s="8">
        <f t="shared" si="10"/>
        <v>100</v>
      </c>
    </row>
    <row r="420" spans="1:11" ht="13.5" customHeight="1">
      <c r="A420" s="30" t="s">
        <v>117</v>
      </c>
      <c r="B420" s="25"/>
      <c r="C420" s="26"/>
      <c r="D420" s="2" t="s">
        <v>52</v>
      </c>
      <c r="E420" s="2" t="s">
        <v>275</v>
      </c>
      <c r="F420" s="2" t="s">
        <v>115</v>
      </c>
      <c r="G420" s="27">
        <f>SUM(G421)</f>
        <v>493.72</v>
      </c>
      <c r="H420" s="28"/>
      <c r="I420" s="29"/>
      <c r="J420" s="8">
        <f>SUM(J421)</f>
        <v>493.72</v>
      </c>
      <c r="K420" s="8">
        <f t="shared" si="10"/>
        <v>100</v>
      </c>
    </row>
    <row r="421" spans="1:11" ht="22.5" customHeight="1">
      <c r="A421" s="30" t="s">
        <v>125</v>
      </c>
      <c r="B421" s="25"/>
      <c r="C421" s="26"/>
      <c r="D421" s="2" t="s">
        <v>52</v>
      </c>
      <c r="E421" s="2" t="s">
        <v>275</v>
      </c>
      <c r="F421" s="2" t="s">
        <v>121</v>
      </c>
      <c r="G421" s="27">
        <v>493.72</v>
      </c>
      <c r="H421" s="28"/>
      <c r="I421" s="29"/>
      <c r="J421" s="8">
        <v>493.72</v>
      </c>
      <c r="K421" s="8">
        <f t="shared" si="10"/>
        <v>100</v>
      </c>
    </row>
    <row r="422" spans="1:11" ht="0" customHeight="1" hidden="1">
      <c r="A422" s="30" t="s">
        <v>475</v>
      </c>
      <c r="B422" s="25"/>
      <c r="C422" s="26"/>
      <c r="D422" s="2" t="s">
        <v>52</v>
      </c>
      <c r="E422" s="2" t="s">
        <v>448</v>
      </c>
      <c r="F422" s="2" t="s">
        <v>24</v>
      </c>
      <c r="G422" s="27">
        <f>SUM(G423)</f>
        <v>0</v>
      </c>
      <c r="H422" s="28"/>
      <c r="I422" s="29"/>
      <c r="J422" s="8">
        <f>SUM(J423)</f>
        <v>0</v>
      </c>
      <c r="K422" s="8" t="e">
        <f t="shared" si="10"/>
        <v>#DIV/0!</v>
      </c>
    </row>
    <row r="423" spans="1:11" ht="20.25" customHeight="1" hidden="1">
      <c r="A423" s="30" t="s">
        <v>123</v>
      </c>
      <c r="B423" s="25"/>
      <c r="C423" s="26"/>
      <c r="D423" s="2" t="s">
        <v>52</v>
      </c>
      <c r="E423" s="2" t="s">
        <v>448</v>
      </c>
      <c r="F423" s="2" t="s">
        <v>24</v>
      </c>
      <c r="G423" s="27">
        <f>SUM(G424)</f>
        <v>0</v>
      </c>
      <c r="H423" s="28"/>
      <c r="I423" s="29"/>
      <c r="J423" s="8">
        <f>SUM(J424)</f>
        <v>0</v>
      </c>
      <c r="K423" s="8" t="e">
        <f t="shared" si="10"/>
        <v>#DIV/0!</v>
      </c>
    </row>
    <row r="424" spans="1:11" ht="0" customHeight="1" hidden="1">
      <c r="A424" s="62" t="s">
        <v>116</v>
      </c>
      <c r="B424" s="63"/>
      <c r="C424" s="64"/>
      <c r="D424" s="2" t="s">
        <v>52</v>
      </c>
      <c r="E424" s="2" t="s">
        <v>448</v>
      </c>
      <c r="F424" s="2" t="s">
        <v>24</v>
      </c>
      <c r="G424" s="27">
        <v>0</v>
      </c>
      <c r="H424" s="28"/>
      <c r="I424" s="29"/>
      <c r="J424" s="8">
        <v>0</v>
      </c>
      <c r="K424" s="8" t="e">
        <f t="shared" si="10"/>
        <v>#DIV/0!</v>
      </c>
    </row>
    <row r="425" spans="1:11" ht="15.75" customHeight="1">
      <c r="A425" s="37" t="s">
        <v>12</v>
      </c>
      <c r="B425" s="38"/>
      <c r="C425" s="39"/>
      <c r="D425" s="4" t="s">
        <v>35</v>
      </c>
      <c r="E425" s="4" t="s">
        <v>200</v>
      </c>
      <c r="F425" s="4" t="s">
        <v>24</v>
      </c>
      <c r="G425" s="69">
        <f>SUM(G426,G451,G489,G512,G533)</f>
        <v>316724406.9</v>
      </c>
      <c r="H425" s="70"/>
      <c r="I425" s="71"/>
      <c r="J425" s="11">
        <f>SUM(J426,J451,J489,J512,J533,)</f>
        <v>312707314.23</v>
      </c>
      <c r="K425" s="8">
        <f t="shared" si="10"/>
        <v>98.73167568318526</v>
      </c>
    </row>
    <row r="426" spans="1:11" ht="13.5" customHeight="1">
      <c r="A426" s="46" t="s">
        <v>19</v>
      </c>
      <c r="B426" s="47"/>
      <c r="C426" s="48"/>
      <c r="D426" s="2" t="s">
        <v>36</v>
      </c>
      <c r="E426" s="2" t="s">
        <v>200</v>
      </c>
      <c r="F426" s="2" t="s">
        <v>24</v>
      </c>
      <c r="G426" s="27">
        <f>SUM(G427,G439,G443)</f>
        <v>63814943.589999996</v>
      </c>
      <c r="H426" s="28"/>
      <c r="I426" s="29"/>
      <c r="J426" s="8">
        <f>SUM(J427,J439,J443)</f>
        <v>63814943.589999996</v>
      </c>
      <c r="K426" s="8">
        <f t="shared" si="10"/>
        <v>100</v>
      </c>
    </row>
    <row r="427" spans="1:11" ht="21" customHeight="1">
      <c r="A427" s="46" t="s">
        <v>414</v>
      </c>
      <c r="B427" s="47"/>
      <c r="C427" s="48"/>
      <c r="D427" s="2" t="s">
        <v>36</v>
      </c>
      <c r="E427" s="2" t="s">
        <v>220</v>
      </c>
      <c r="F427" s="2" t="s">
        <v>24</v>
      </c>
      <c r="G427" s="27">
        <f>SUM(G428)</f>
        <v>61447505.8</v>
      </c>
      <c r="H427" s="28"/>
      <c r="I427" s="29"/>
      <c r="J427" s="8">
        <f>SUM(J428)</f>
        <v>61447505.8</v>
      </c>
      <c r="K427" s="8">
        <f t="shared" si="10"/>
        <v>100</v>
      </c>
    </row>
    <row r="428" spans="1:11" ht="24" customHeight="1">
      <c r="A428" s="46" t="s">
        <v>415</v>
      </c>
      <c r="B428" s="47"/>
      <c r="C428" s="48"/>
      <c r="D428" s="2" t="s">
        <v>36</v>
      </c>
      <c r="E428" s="2" t="s">
        <v>221</v>
      </c>
      <c r="F428" s="2" t="s">
        <v>24</v>
      </c>
      <c r="G428" s="27">
        <f>SUM(G429,G431,G435,G433,G437)</f>
        <v>61447505.8</v>
      </c>
      <c r="H428" s="28"/>
      <c r="I428" s="29"/>
      <c r="J428" s="8">
        <f>SUM(J429+J431+J433+J435+J437)</f>
        <v>61447505.8</v>
      </c>
      <c r="K428" s="8">
        <f t="shared" si="10"/>
        <v>100</v>
      </c>
    </row>
    <row r="429" spans="1:11" ht="21" customHeight="1">
      <c r="A429" s="30" t="s">
        <v>156</v>
      </c>
      <c r="B429" s="25"/>
      <c r="C429" s="26"/>
      <c r="D429" s="2" t="s">
        <v>36</v>
      </c>
      <c r="E429" s="2" t="s">
        <v>222</v>
      </c>
      <c r="F429" s="2" t="s">
        <v>24</v>
      </c>
      <c r="G429" s="27">
        <f>SUM(G430)</f>
        <v>351320.25</v>
      </c>
      <c r="H429" s="28"/>
      <c r="I429" s="29"/>
      <c r="J429" s="10">
        <f>SUM(J430)</f>
        <v>351320.25</v>
      </c>
      <c r="K429" s="8">
        <f t="shared" si="10"/>
        <v>100</v>
      </c>
    </row>
    <row r="430" spans="1:11" ht="12" customHeight="1">
      <c r="A430" s="30" t="s">
        <v>130</v>
      </c>
      <c r="B430" s="25"/>
      <c r="C430" s="26"/>
      <c r="D430" s="2" t="s">
        <v>36</v>
      </c>
      <c r="E430" s="2" t="s">
        <v>223</v>
      </c>
      <c r="F430" s="2" t="s">
        <v>129</v>
      </c>
      <c r="G430" s="27">
        <v>351320.25</v>
      </c>
      <c r="H430" s="28"/>
      <c r="I430" s="29"/>
      <c r="J430" s="8">
        <v>351320.25</v>
      </c>
      <c r="K430" s="8">
        <f t="shared" si="10"/>
        <v>100</v>
      </c>
    </row>
    <row r="431" spans="1:11" ht="24" customHeight="1">
      <c r="A431" s="30" t="s">
        <v>148</v>
      </c>
      <c r="B431" s="25"/>
      <c r="C431" s="26"/>
      <c r="D431" s="2" t="s">
        <v>36</v>
      </c>
      <c r="E431" s="2" t="s">
        <v>224</v>
      </c>
      <c r="F431" s="2" t="s">
        <v>24</v>
      </c>
      <c r="G431" s="27">
        <f>SUM(G432)</f>
        <v>21494166.55</v>
      </c>
      <c r="H431" s="28"/>
      <c r="I431" s="29"/>
      <c r="J431" s="8">
        <f>SUM(J432)</f>
        <v>21494166.55</v>
      </c>
      <c r="K431" s="8">
        <f t="shared" si="10"/>
        <v>100</v>
      </c>
    </row>
    <row r="432" spans="1:11" ht="13.5" customHeight="1">
      <c r="A432" s="30" t="s">
        <v>130</v>
      </c>
      <c r="B432" s="25"/>
      <c r="C432" s="26"/>
      <c r="D432" s="2" t="s">
        <v>36</v>
      </c>
      <c r="E432" s="2" t="s">
        <v>225</v>
      </c>
      <c r="F432" s="2" t="s">
        <v>129</v>
      </c>
      <c r="G432" s="27">
        <v>21494166.55</v>
      </c>
      <c r="H432" s="28"/>
      <c r="I432" s="29"/>
      <c r="J432" s="8">
        <v>21494166.55</v>
      </c>
      <c r="K432" s="8">
        <f t="shared" si="10"/>
        <v>100</v>
      </c>
    </row>
    <row r="433" spans="1:11" ht="33" customHeight="1" hidden="1">
      <c r="A433" s="30" t="s">
        <v>416</v>
      </c>
      <c r="B433" s="25"/>
      <c r="C433" s="26"/>
      <c r="D433" s="2" t="s">
        <v>36</v>
      </c>
      <c r="E433" s="2" t="s">
        <v>417</v>
      </c>
      <c r="F433" s="2" t="s">
        <v>24</v>
      </c>
      <c r="G433" s="27">
        <f>SUM(G434)</f>
        <v>0</v>
      </c>
      <c r="H433" s="28"/>
      <c r="I433" s="29"/>
      <c r="J433" s="8">
        <f>SUM(J434)</f>
        <v>0</v>
      </c>
      <c r="K433" s="8" t="e">
        <f t="shared" si="10"/>
        <v>#DIV/0!</v>
      </c>
    </row>
    <row r="434" spans="1:11" ht="15" customHeight="1" hidden="1">
      <c r="A434" s="30" t="s">
        <v>130</v>
      </c>
      <c r="B434" s="25"/>
      <c r="C434" s="26"/>
      <c r="D434" s="2" t="s">
        <v>36</v>
      </c>
      <c r="E434" s="2" t="s">
        <v>417</v>
      </c>
      <c r="F434" s="2" t="s">
        <v>129</v>
      </c>
      <c r="G434" s="27">
        <v>0</v>
      </c>
      <c r="H434" s="28"/>
      <c r="I434" s="29"/>
      <c r="J434" s="10">
        <v>0</v>
      </c>
      <c r="K434" s="8" t="e">
        <f t="shared" si="10"/>
        <v>#DIV/0!</v>
      </c>
    </row>
    <row r="435" spans="1:11" ht="33" customHeight="1">
      <c r="A435" s="30" t="s">
        <v>157</v>
      </c>
      <c r="B435" s="25"/>
      <c r="C435" s="26"/>
      <c r="D435" s="2" t="s">
        <v>36</v>
      </c>
      <c r="E435" s="2" t="s">
        <v>226</v>
      </c>
      <c r="F435" s="2" t="s">
        <v>24</v>
      </c>
      <c r="G435" s="27">
        <f>SUM(G436)</f>
        <v>39602019</v>
      </c>
      <c r="H435" s="28"/>
      <c r="I435" s="29"/>
      <c r="J435" s="8">
        <f>SUM(J436)</f>
        <v>39602019</v>
      </c>
      <c r="K435" s="8">
        <f t="shared" si="10"/>
        <v>100</v>
      </c>
    </row>
    <row r="436" spans="1:11" ht="15.75" customHeight="1">
      <c r="A436" s="30" t="s">
        <v>130</v>
      </c>
      <c r="B436" s="25"/>
      <c r="C436" s="26"/>
      <c r="D436" s="2" t="s">
        <v>36</v>
      </c>
      <c r="E436" s="2" t="s">
        <v>227</v>
      </c>
      <c r="F436" s="2" t="s">
        <v>129</v>
      </c>
      <c r="G436" s="27">
        <v>39602019</v>
      </c>
      <c r="H436" s="28"/>
      <c r="I436" s="29"/>
      <c r="J436" s="8">
        <v>39602019</v>
      </c>
      <c r="K436" s="8">
        <f t="shared" si="10"/>
        <v>100</v>
      </c>
    </row>
    <row r="437" spans="1:11" ht="23.25" customHeight="1" hidden="1">
      <c r="A437" s="30" t="s">
        <v>418</v>
      </c>
      <c r="B437" s="25"/>
      <c r="C437" s="26"/>
      <c r="D437" s="2" t="s">
        <v>36</v>
      </c>
      <c r="E437" s="2" t="s">
        <v>419</v>
      </c>
      <c r="F437" s="2" t="s">
        <v>24</v>
      </c>
      <c r="G437" s="27">
        <f>SUM(G438)</f>
        <v>0</v>
      </c>
      <c r="H437" s="28"/>
      <c r="I437" s="29"/>
      <c r="J437" s="8">
        <f>SUM(J438)</f>
        <v>0</v>
      </c>
      <c r="K437" s="8" t="e">
        <f t="shared" si="10"/>
        <v>#DIV/0!</v>
      </c>
    </row>
    <row r="438" spans="1:11" ht="16.5" customHeight="1" hidden="1">
      <c r="A438" s="30" t="s">
        <v>130</v>
      </c>
      <c r="B438" s="25"/>
      <c r="C438" s="26"/>
      <c r="D438" s="2" t="s">
        <v>36</v>
      </c>
      <c r="E438" s="2" t="s">
        <v>419</v>
      </c>
      <c r="F438" s="2" t="s">
        <v>129</v>
      </c>
      <c r="G438" s="27">
        <v>0</v>
      </c>
      <c r="H438" s="28"/>
      <c r="I438" s="29"/>
      <c r="J438" s="8">
        <v>0</v>
      </c>
      <c r="K438" s="8" t="e">
        <f t="shared" si="10"/>
        <v>#DIV/0!</v>
      </c>
    </row>
    <row r="439" spans="1:11" ht="34.5" customHeight="1">
      <c r="A439" s="46" t="s">
        <v>366</v>
      </c>
      <c r="B439" s="47"/>
      <c r="C439" s="48"/>
      <c r="D439" s="2" t="s">
        <v>36</v>
      </c>
      <c r="E439" s="2" t="s">
        <v>258</v>
      </c>
      <c r="F439" s="2" t="s">
        <v>24</v>
      </c>
      <c r="G439" s="27">
        <f>SUM(G440)</f>
        <v>2330113.79</v>
      </c>
      <c r="H439" s="28"/>
      <c r="I439" s="29"/>
      <c r="J439" s="10">
        <f>SUM(J440)</f>
        <v>2330113.79</v>
      </c>
      <c r="K439" s="8">
        <f t="shared" si="10"/>
        <v>100</v>
      </c>
    </row>
    <row r="440" spans="1:11" ht="13.5" customHeight="1">
      <c r="A440" s="30" t="s">
        <v>367</v>
      </c>
      <c r="B440" s="25"/>
      <c r="C440" s="26"/>
      <c r="D440" s="2" t="s">
        <v>36</v>
      </c>
      <c r="E440" s="2" t="s">
        <v>374</v>
      </c>
      <c r="F440" s="2" t="s">
        <v>24</v>
      </c>
      <c r="G440" s="27">
        <f>SUM(G442)</f>
        <v>2330113.79</v>
      </c>
      <c r="H440" s="28"/>
      <c r="I440" s="29"/>
      <c r="J440" s="8">
        <f>SUM(J441)</f>
        <v>2330113.79</v>
      </c>
      <c r="K440" s="8">
        <f t="shared" si="10"/>
        <v>100</v>
      </c>
    </row>
    <row r="441" spans="1:11" ht="24.75" customHeight="1">
      <c r="A441" s="30" t="s">
        <v>152</v>
      </c>
      <c r="B441" s="25"/>
      <c r="C441" s="26"/>
      <c r="D441" s="2" t="s">
        <v>36</v>
      </c>
      <c r="E441" s="2" t="s">
        <v>373</v>
      </c>
      <c r="F441" s="2" t="s">
        <v>24</v>
      </c>
      <c r="G441" s="27">
        <f>SUM(G442)</f>
        <v>2330113.79</v>
      </c>
      <c r="H441" s="28"/>
      <c r="I441" s="29"/>
      <c r="J441" s="8">
        <f>SUM(J442)</f>
        <v>2330113.79</v>
      </c>
      <c r="K441" s="8">
        <f t="shared" si="10"/>
        <v>100</v>
      </c>
    </row>
    <row r="442" spans="1:11" ht="13.5" customHeight="1">
      <c r="A442" s="30" t="s">
        <v>130</v>
      </c>
      <c r="B442" s="25"/>
      <c r="C442" s="26"/>
      <c r="D442" s="2" t="s">
        <v>36</v>
      </c>
      <c r="E442" s="2" t="s">
        <v>373</v>
      </c>
      <c r="F442" s="2" t="s">
        <v>129</v>
      </c>
      <c r="G442" s="27">
        <v>2330113.79</v>
      </c>
      <c r="H442" s="28"/>
      <c r="I442" s="29"/>
      <c r="J442" s="8">
        <v>2330113.79</v>
      </c>
      <c r="K442" s="8">
        <f t="shared" si="10"/>
        <v>100</v>
      </c>
    </row>
    <row r="443" spans="1:11" ht="15.75" customHeight="1">
      <c r="A443" s="79" t="s">
        <v>112</v>
      </c>
      <c r="B443" s="80"/>
      <c r="C443" s="81"/>
      <c r="D443" s="2" t="s">
        <v>36</v>
      </c>
      <c r="E443" s="2" t="s">
        <v>199</v>
      </c>
      <c r="F443" s="2" t="s">
        <v>24</v>
      </c>
      <c r="G443" s="27">
        <f>SUM(G444)</f>
        <v>37324</v>
      </c>
      <c r="H443" s="28"/>
      <c r="I443" s="29"/>
      <c r="J443" s="8">
        <f>SUM(J444)</f>
        <v>37324</v>
      </c>
      <c r="K443" s="8">
        <f t="shared" si="10"/>
        <v>100</v>
      </c>
    </row>
    <row r="444" spans="1:11" ht="14.25" customHeight="1">
      <c r="A444" s="30" t="s">
        <v>111</v>
      </c>
      <c r="B444" s="25"/>
      <c r="C444" s="26"/>
      <c r="D444" s="2" t="s">
        <v>36</v>
      </c>
      <c r="E444" s="2" t="s">
        <v>201</v>
      </c>
      <c r="F444" s="2" t="s">
        <v>24</v>
      </c>
      <c r="G444" s="27">
        <f>SUM(G445)</f>
        <v>37324</v>
      </c>
      <c r="H444" s="28"/>
      <c r="I444" s="29"/>
      <c r="J444" s="8">
        <f>SUM(J445)</f>
        <v>37324</v>
      </c>
      <c r="K444" s="8">
        <f t="shared" si="10"/>
        <v>100</v>
      </c>
    </row>
    <row r="445" spans="1:11" ht="15" customHeight="1">
      <c r="A445" s="30" t="s">
        <v>202</v>
      </c>
      <c r="B445" s="25"/>
      <c r="C445" s="26"/>
      <c r="D445" s="2" t="s">
        <v>36</v>
      </c>
      <c r="E445" s="2" t="s">
        <v>203</v>
      </c>
      <c r="F445" s="2" t="s">
        <v>24</v>
      </c>
      <c r="G445" s="27">
        <f>SUM(G446+G448:I448)</f>
        <v>37324</v>
      </c>
      <c r="H445" s="28"/>
      <c r="I445" s="29"/>
      <c r="J445" s="8">
        <f>SUM(J448)</f>
        <v>37324</v>
      </c>
      <c r="K445" s="8">
        <f t="shared" si="10"/>
        <v>100</v>
      </c>
    </row>
    <row r="446" spans="1:11" ht="13.5" customHeight="1" hidden="1">
      <c r="A446" s="30" t="s">
        <v>102</v>
      </c>
      <c r="B446" s="25"/>
      <c r="C446" s="26"/>
      <c r="D446" s="2" t="s">
        <v>36</v>
      </c>
      <c r="E446" s="2" t="s">
        <v>286</v>
      </c>
      <c r="F446" s="2" t="s">
        <v>24</v>
      </c>
      <c r="G446" s="27">
        <f>SUM(G447)</f>
        <v>0</v>
      </c>
      <c r="H446" s="28"/>
      <c r="I446" s="29"/>
      <c r="J446" s="8">
        <f>SUM(J447)</f>
        <v>0</v>
      </c>
      <c r="K446" s="8" t="e">
        <f t="shared" si="10"/>
        <v>#DIV/0!</v>
      </c>
    </row>
    <row r="447" spans="1:11" ht="11.25" customHeight="1" hidden="1">
      <c r="A447" s="30" t="s">
        <v>130</v>
      </c>
      <c r="B447" s="25"/>
      <c r="C447" s="26"/>
      <c r="D447" s="2" t="s">
        <v>36</v>
      </c>
      <c r="E447" s="2" t="s">
        <v>286</v>
      </c>
      <c r="F447" s="2" t="s">
        <v>129</v>
      </c>
      <c r="G447" s="27">
        <v>0</v>
      </c>
      <c r="H447" s="28"/>
      <c r="I447" s="29"/>
      <c r="J447" s="8">
        <v>0</v>
      </c>
      <c r="K447" s="8" t="e">
        <f t="shared" si="10"/>
        <v>#DIV/0!</v>
      </c>
    </row>
    <row r="448" spans="1:11" ht="24.75" customHeight="1">
      <c r="A448" s="30" t="s">
        <v>605</v>
      </c>
      <c r="B448" s="25"/>
      <c r="C448" s="26"/>
      <c r="D448" s="2" t="s">
        <v>36</v>
      </c>
      <c r="E448" s="2" t="s">
        <v>454</v>
      </c>
      <c r="F448" s="2" t="s">
        <v>24</v>
      </c>
      <c r="G448" s="22">
        <f>SUM(G449)</f>
        <v>37324</v>
      </c>
      <c r="H448" s="23"/>
      <c r="I448" s="24"/>
      <c r="J448" s="8">
        <f>SUM(J449)</f>
        <v>37324</v>
      </c>
      <c r="K448" s="8">
        <f t="shared" si="10"/>
        <v>100</v>
      </c>
    </row>
    <row r="449" spans="1:11" ht="21.75" customHeight="1">
      <c r="A449" s="30" t="s">
        <v>283</v>
      </c>
      <c r="B449" s="25"/>
      <c r="C449" s="26"/>
      <c r="D449" s="2" t="s">
        <v>36</v>
      </c>
      <c r="E449" s="2" t="s">
        <v>454</v>
      </c>
      <c r="F449" s="2" t="s">
        <v>282</v>
      </c>
      <c r="G449" s="22">
        <f>SUM(G450)</f>
        <v>37324</v>
      </c>
      <c r="H449" s="23"/>
      <c r="I449" s="24"/>
      <c r="J449" s="8">
        <f>SUM(J450)</f>
        <v>37324</v>
      </c>
      <c r="K449" s="8">
        <f t="shared" si="10"/>
        <v>100</v>
      </c>
    </row>
    <row r="450" spans="1:11" ht="11.25" customHeight="1">
      <c r="A450" s="30" t="s">
        <v>130</v>
      </c>
      <c r="B450" s="25"/>
      <c r="C450" s="26"/>
      <c r="D450" s="2" t="s">
        <v>36</v>
      </c>
      <c r="E450" s="2" t="s">
        <v>454</v>
      </c>
      <c r="F450" s="2" t="s">
        <v>129</v>
      </c>
      <c r="G450" s="22">
        <v>37324</v>
      </c>
      <c r="H450" s="23"/>
      <c r="I450" s="24"/>
      <c r="J450" s="8">
        <v>37324</v>
      </c>
      <c r="K450" s="8">
        <f t="shared" si="10"/>
        <v>100</v>
      </c>
    </row>
    <row r="451" spans="1:11" ht="12.75" customHeight="1">
      <c r="A451" s="46" t="s">
        <v>20</v>
      </c>
      <c r="B451" s="47"/>
      <c r="C451" s="48"/>
      <c r="D451" s="2" t="s">
        <v>37</v>
      </c>
      <c r="E451" s="2" t="s">
        <v>200</v>
      </c>
      <c r="F451" s="2" t="s">
        <v>24</v>
      </c>
      <c r="G451" s="27">
        <f>SUM(G452,G482,G486,)</f>
        <v>202760971.65</v>
      </c>
      <c r="H451" s="28"/>
      <c r="I451" s="29"/>
      <c r="J451" s="8">
        <f>SUM(J452,J482,J486,)</f>
        <v>198743878.98000002</v>
      </c>
      <c r="K451" s="8">
        <f t="shared" si="10"/>
        <v>98.01880379773768</v>
      </c>
    </row>
    <row r="452" spans="1:11" ht="23.25" customHeight="1">
      <c r="A452" s="46" t="s">
        <v>414</v>
      </c>
      <c r="B452" s="47"/>
      <c r="C452" s="48"/>
      <c r="D452" s="2" t="s">
        <v>37</v>
      </c>
      <c r="E452" s="2" t="s">
        <v>220</v>
      </c>
      <c r="F452" s="2" t="s">
        <v>24</v>
      </c>
      <c r="G452" s="27">
        <f>SUM(G453,)</f>
        <v>201764961.97</v>
      </c>
      <c r="H452" s="28"/>
      <c r="I452" s="29"/>
      <c r="J452" s="8">
        <f>SUM(J453,)</f>
        <v>197747869.3</v>
      </c>
      <c r="K452" s="8">
        <f t="shared" si="10"/>
        <v>98.00902365268095</v>
      </c>
    </row>
    <row r="453" spans="1:11" ht="27" customHeight="1">
      <c r="A453" s="46" t="s">
        <v>423</v>
      </c>
      <c r="B453" s="47"/>
      <c r="C453" s="48"/>
      <c r="D453" s="2" t="s">
        <v>37</v>
      </c>
      <c r="E453" s="2" t="s">
        <v>228</v>
      </c>
      <c r="F453" s="2" t="s">
        <v>24</v>
      </c>
      <c r="G453" s="27">
        <f>SUM(G454,G457,G459,G461,G465,G467,G469,G471,G473,G475,G477,G479,)</f>
        <v>201764961.97</v>
      </c>
      <c r="H453" s="28"/>
      <c r="I453" s="29"/>
      <c r="J453" s="8">
        <f>SUM(J454,J457,J461,J465,J467,J469,J471,J473,J475,J477,J479,)</f>
        <v>197747869.3</v>
      </c>
      <c r="K453" s="8">
        <f t="shared" si="10"/>
        <v>98.00902365268095</v>
      </c>
    </row>
    <row r="454" spans="1:11" ht="33" customHeight="1">
      <c r="A454" s="30" t="s">
        <v>526</v>
      </c>
      <c r="B454" s="25"/>
      <c r="C454" s="26"/>
      <c r="D454" s="2" t="s">
        <v>37</v>
      </c>
      <c r="E454" s="2" t="s">
        <v>527</v>
      </c>
      <c r="F454" s="2" t="s">
        <v>24</v>
      </c>
      <c r="G454" s="27">
        <f>SUM(G455)</f>
        <v>607799</v>
      </c>
      <c r="H454" s="28"/>
      <c r="I454" s="29"/>
      <c r="J454" s="8">
        <f>SUM(J455)</f>
        <v>607799</v>
      </c>
      <c r="K454" s="8">
        <f t="shared" si="10"/>
        <v>100</v>
      </c>
    </row>
    <row r="455" spans="1:11" ht="18.75" customHeight="1">
      <c r="A455" s="30" t="s">
        <v>283</v>
      </c>
      <c r="B455" s="25"/>
      <c r="C455" s="26"/>
      <c r="D455" s="2" t="s">
        <v>37</v>
      </c>
      <c r="E455" s="2" t="s">
        <v>527</v>
      </c>
      <c r="F455" s="2" t="s">
        <v>282</v>
      </c>
      <c r="G455" s="27">
        <f>SUM(G456)</f>
        <v>607799</v>
      </c>
      <c r="H455" s="28"/>
      <c r="I455" s="29"/>
      <c r="J455" s="8">
        <f>SUM(J456)</f>
        <v>607799</v>
      </c>
      <c r="K455" s="8">
        <f t="shared" si="10"/>
        <v>100</v>
      </c>
    </row>
    <row r="456" spans="1:11" ht="18.75" customHeight="1">
      <c r="A456" s="30" t="s">
        <v>130</v>
      </c>
      <c r="B456" s="25"/>
      <c r="C456" s="26"/>
      <c r="D456" s="2" t="s">
        <v>37</v>
      </c>
      <c r="E456" s="2" t="s">
        <v>527</v>
      </c>
      <c r="F456" s="2" t="s">
        <v>129</v>
      </c>
      <c r="G456" s="27">
        <v>607799</v>
      </c>
      <c r="H456" s="28"/>
      <c r="I456" s="29"/>
      <c r="J456" s="8">
        <v>607799</v>
      </c>
      <c r="K456" s="8">
        <f t="shared" si="10"/>
        <v>100</v>
      </c>
    </row>
    <row r="457" spans="1:11" ht="21.75" customHeight="1">
      <c r="A457" s="30" t="s">
        <v>158</v>
      </c>
      <c r="B457" s="25"/>
      <c r="C457" s="26"/>
      <c r="D457" s="2" t="s">
        <v>37</v>
      </c>
      <c r="E457" s="2" t="s">
        <v>229</v>
      </c>
      <c r="F457" s="2" t="s">
        <v>24</v>
      </c>
      <c r="G457" s="27">
        <f>SUM(G458)</f>
        <v>258314</v>
      </c>
      <c r="H457" s="28"/>
      <c r="I457" s="29"/>
      <c r="J457" s="8">
        <f>SUM(J458)</f>
        <v>258314</v>
      </c>
      <c r="K457" s="8">
        <f t="shared" si="10"/>
        <v>100</v>
      </c>
    </row>
    <row r="458" spans="1:11" ht="17.25" customHeight="1">
      <c r="A458" s="30" t="s">
        <v>130</v>
      </c>
      <c r="B458" s="25"/>
      <c r="C458" s="26"/>
      <c r="D458" s="2" t="s">
        <v>37</v>
      </c>
      <c r="E458" s="2" t="s">
        <v>230</v>
      </c>
      <c r="F458" s="2" t="s">
        <v>129</v>
      </c>
      <c r="G458" s="27">
        <v>258314</v>
      </c>
      <c r="H458" s="28"/>
      <c r="I458" s="29"/>
      <c r="J458" s="10">
        <v>258314</v>
      </c>
      <c r="K458" s="8">
        <f t="shared" si="10"/>
        <v>100</v>
      </c>
    </row>
    <row r="459" spans="1:11" ht="0.75" customHeight="1" hidden="1">
      <c r="A459" s="30" t="s">
        <v>420</v>
      </c>
      <c r="B459" s="25"/>
      <c r="C459" s="26"/>
      <c r="D459" s="2" t="s">
        <v>37</v>
      </c>
      <c r="E459" s="2" t="s">
        <v>422</v>
      </c>
      <c r="F459" s="2" t="s">
        <v>24</v>
      </c>
      <c r="G459" s="27">
        <f>SUM(G460)</f>
        <v>0</v>
      </c>
      <c r="H459" s="28"/>
      <c r="I459" s="29"/>
      <c r="J459" s="8"/>
      <c r="K459" s="8"/>
    </row>
    <row r="460" spans="1:11" ht="14.25" customHeight="1" hidden="1">
      <c r="A460" s="30" t="s">
        <v>130</v>
      </c>
      <c r="B460" s="25"/>
      <c r="C460" s="26"/>
      <c r="D460" s="2" t="s">
        <v>37</v>
      </c>
      <c r="E460" s="2" t="s">
        <v>421</v>
      </c>
      <c r="F460" s="2" t="s">
        <v>129</v>
      </c>
      <c r="G460" s="27">
        <v>0</v>
      </c>
      <c r="H460" s="28"/>
      <c r="I460" s="29"/>
      <c r="J460" s="8">
        <v>0</v>
      </c>
      <c r="K460" s="8"/>
    </row>
    <row r="461" spans="1:11" ht="23.25" customHeight="1">
      <c r="A461" s="30" t="s">
        <v>148</v>
      </c>
      <c r="B461" s="25"/>
      <c r="C461" s="26"/>
      <c r="D461" s="2" t="s">
        <v>37</v>
      </c>
      <c r="E461" s="2" t="s">
        <v>231</v>
      </c>
      <c r="F461" s="2" t="s">
        <v>24</v>
      </c>
      <c r="G461" s="27">
        <f>SUM(G462)</f>
        <v>50943779.97</v>
      </c>
      <c r="H461" s="28"/>
      <c r="I461" s="29"/>
      <c r="J461" s="8">
        <f>SUM(J462)</f>
        <v>50936430.14</v>
      </c>
      <c r="K461" s="8">
        <f t="shared" si="10"/>
        <v>99.98557266460337</v>
      </c>
    </row>
    <row r="462" spans="1:11" ht="13.5" customHeight="1">
      <c r="A462" s="30" t="s">
        <v>130</v>
      </c>
      <c r="B462" s="25"/>
      <c r="C462" s="26"/>
      <c r="D462" s="2" t="s">
        <v>37</v>
      </c>
      <c r="E462" s="2" t="s">
        <v>232</v>
      </c>
      <c r="F462" s="2" t="s">
        <v>129</v>
      </c>
      <c r="G462" s="27">
        <v>50943779.97</v>
      </c>
      <c r="H462" s="28"/>
      <c r="I462" s="29"/>
      <c r="J462" s="8">
        <v>50936430.14</v>
      </c>
      <c r="K462" s="8">
        <f t="shared" si="10"/>
        <v>99.98557266460337</v>
      </c>
    </row>
    <row r="463" spans="1:11" ht="35.25" customHeight="1" hidden="1">
      <c r="A463" s="30" t="s">
        <v>176</v>
      </c>
      <c r="B463" s="25"/>
      <c r="C463" s="26"/>
      <c r="D463" s="2" t="s">
        <v>37</v>
      </c>
      <c r="E463" s="2" t="s">
        <v>177</v>
      </c>
      <c r="F463" s="2" t="s">
        <v>24</v>
      </c>
      <c r="G463" s="27">
        <f>SUM(G464)</f>
        <v>0</v>
      </c>
      <c r="H463" s="28"/>
      <c r="I463" s="29"/>
      <c r="J463" s="10"/>
      <c r="K463" s="8" t="e">
        <f t="shared" si="10"/>
        <v>#DIV/0!</v>
      </c>
    </row>
    <row r="464" spans="1:11" ht="12.75" customHeight="1" hidden="1">
      <c r="A464" s="30" t="s">
        <v>130</v>
      </c>
      <c r="B464" s="25"/>
      <c r="C464" s="26"/>
      <c r="D464" s="2" t="s">
        <v>37</v>
      </c>
      <c r="E464" s="2" t="s">
        <v>177</v>
      </c>
      <c r="F464" s="2" t="s">
        <v>129</v>
      </c>
      <c r="G464" s="27">
        <v>0</v>
      </c>
      <c r="H464" s="28"/>
      <c r="I464" s="29"/>
      <c r="J464" s="10"/>
      <c r="K464" s="8" t="e">
        <f t="shared" si="10"/>
        <v>#DIV/0!</v>
      </c>
    </row>
    <row r="465" spans="1:11" ht="35.25" customHeight="1" hidden="1">
      <c r="A465" s="30" t="s">
        <v>358</v>
      </c>
      <c r="B465" s="25"/>
      <c r="C465" s="26"/>
      <c r="D465" s="2" t="s">
        <v>37</v>
      </c>
      <c r="E465" s="2" t="s">
        <v>359</v>
      </c>
      <c r="F465" s="2" t="s">
        <v>24</v>
      </c>
      <c r="G465" s="27">
        <f>SUM(G466)</f>
        <v>0</v>
      </c>
      <c r="H465" s="28"/>
      <c r="I465" s="29"/>
      <c r="J465" s="8">
        <f>SUM(J466)</f>
        <v>0</v>
      </c>
      <c r="K465" s="8" t="e">
        <f t="shared" si="10"/>
        <v>#DIV/0!</v>
      </c>
    </row>
    <row r="466" spans="1:11" ht="19.5" customHeight="1" hidden="1">
      <c r="A466" s="30" t="s">
        <v>130</v>
      </c>
      <c r="B466" s="25"/>
      <c r="C466" s="26"/>
      <c r="D466" s="2" t="s">
        <v>37</v>
      </c>
      <c r="E466" s="2" t="s">
        <v>359</v>
      </c>
      <c r="F466" s="2" t="s">
        <v>129</v>
      </c>
      <c r="G466" s="27">
        <v>0</v>
      </c>
      <c r="H466" s="28"/>
      <c r="I466" s="29"/>
      <c r="J466" s="10">
        <v>0</v>
      </c>
      <c r="K466" s="8" t="e">
        <f t="shared" si="10"/>
        <v>#DIV/0!</v>
      </c>
    </row>
    <row r="467" spans="1:11" ht="20.25" customHeight="1" hidden="1">
      <c r="A467" s="30"/>
      <c r="B467" s="25"/>
      <c r="C467" s="26"/>
      <c r="D467" s="2" t="s">
        <v>37</v>
      </c>
      <c r="E467" s="2"/>
      <c r="F467" s="2" t="s">
        <v>24</v>
      </c>
      <c r="G467" s="27">
        <f>SUM(G468)</f>
        <v>0</v>
      </c>
      <c r="H467" s="28"/>
      <c r="I467" s="29"/>
      <c r="J467" s="8">
        <f>SUM(J468)</f>
        <v>0</v>
      </c>
      <c r="K467" s="8" t="e">
        <f t="shared" si="10"/>
        <v>#DIV/0!</v>
      </c>
    </row>
    <row r="468" spans="1:11" ht="12.75" customHeight="1" hidden="1">
      <c r="A468" s="30" t="s">
        <v>130</v>
      </c>
      <c r="B468" s="25"/>
      <c r="C468" s="26"/>
      <c r="D468" s="2" t="s">
        <v>37</v>
      </c>
      <c r="E468" s="2"/>
      <c r="F468" s="2" t="s">
        <v>129</v>
      </c>
      <c r="G468" s="27">
        <v>0</v>
      </c>
      <c r="H468" s="28"/>
      <c r="I468" s="29"/>
      <c r="J468" s="8">
        <v>0</v>
      </c>
      <c r="K468" s="8" t="e">
        <f t="shared" si="10"/>
        <v>#DIV/0!</v>
      </c>
    </row>
    <row r="469" spans="1:11" ht="31.5" customHeight="1">
      <c r="A469" s="30" t="s">
        <v>173</v>
      </c>
      <c r="B469" s="25"/>
      <c r="C469" s="26"/>
      <c r="D469" s="2" t="s">
        <v>37</v>
      </c>
      <c r="E469" s="2" t="s">
        <v>480</v>
      </c>
      <c r="F469" s="2" t="s">
        <v>24</v>
      </c>
      <c r="G469" s="27">
        <f>SUM(G470)</f>
        <v>131354449</v>
      </c>
      <c r="H469" s="28"/>
      <c r="I469" s="29"/>
      <c r="J469" s="8">
        <f>SUM(J470)</f>
        <v>131354449</v>
      </c>
      <c r="K469" s="8">
        <f t="shared" si="10"/>
        <v>100</v>
      </c>
    </row>
    <row r="470" spans="1:11" ht="12.75" customHeight="1">
      <c r="A470" s="30" t="s">
        <v>130</v>
      </c>
      <c r="B470" s="25"/>
      <c r="C470" s="26"/>
      <c r="D470" s="2" t="s">
        <v>37</v>
      </c>
      <c r="E470" s="2" t="s">
        <v>233</v>
      </c>
      <c r="F470" s="2" t="s">
        <v>129</v>
      </c>
      <c r="G470" s="27">
        <v>131354449</v>
      </c>
      <c r="H470" s="28"/>
      <c r="I470" s="29"/>
      <c r="J470" s="8">
        <v>131354449</v>
      </c>
      <c r="K470" s="8">
        <f t="shared" si="10"/>
        <v>100</v>
      </c>
    </row>
    <row r="471" spans="1:11" ht="42" customHeight="1" hidden="1">
      <c r="A471" s="30" t="s">
        <v>464</v>
      </c>
      <c r="B471" s="25"/>
      <c r="C471" s="26"/>
      <c r="D471" s="2" t="s">
        <v>37</v>
      </c>
      <c r="E471" s="2" t="s">
        <v>481</v>
      </c>
      <c r="F471" s="2" t="s">
        <v>24</v>
      </c>
      <c r="G471" s="27">
        <f>SUM(G472)</f>
        <v>0</v>
      </c>
      <c r="H471" s="28"/>
      <c r="I471" s="29"/>
      <c r="J471" s="8">
        <f>SUM(J472)</f>
        <v>0</v>
      </c>
      <c r="K471" s="8" t="e">
        <f t="shared" si="10"/>
        <v>#DIV/0!</v>
      </c>
    </row>
    <row r="472" spans="1:11" ht="12.75" customHeight="1" hidden="1">
      <c r="A472" s="30" t="s">
        <v>130</v>
      </c>
      <c r="B472" s="25"/>
      <c r="C472" s="26"/>
      <c r="D472" s="2" t="s">
        <v>37</v>
      </c>
      <c r="E472" s="2" t="s">
        <v>359</v>
      </c>
      <c r="F472" s="2" t="s">
        <v>129</v>
      </c>
      <c r="G472" s="27">
        <v>0</v>
      </c>
      <c r="H472" s="28"/>
      <c r="I472" s="29"/>
      <c r="J472" s="8">
        <v>0</v>
      </c>
      <c r="K472" s="8" t="e">
        <f>SUM(J472/G472*100)</f>
        <v>#DIV/0!</v>
      </c>
    </row>
    <row r="473" spans="1:11" ht="18.75" customHeight="1" hidden="1">
      <c r="A473" s="30" t="s">
        <v>459</v>
      </c>
      <c r="B473" s="25"/>
      <c r="C473" s="26"/>
      <c r="D473" s="2" t="s">
        <v>37</v>
      </c>
      <c r="E473" s="2" t="s">
        <v>482</v>
      </c>
      <c r="F473" s="2" t="s">
        <v>24</v>
      </c>
      <c r="G473" s="27">
        <f>SUM(G474)</f>
        <v>0</v>
      </c>
      <c r="H473" s="28"/>
      <c r="I473" s="29"/>
      <c r="J473" s="8">
        <f>SUM(J474)</f>
        <v>0</v>
      </c>
      <c r="K473" s="8" t="e">
        <f>SUM(J473/G473*100)</f>
        <v>#DIV/0!</v>
      </c>
    </row>
    <row r="474" spans="1:11" ht="12.75" customHeight="1" hidden="1">
      <c r="A474" s="30" t="s">
        <v>130</v>
      </c>
      <c r="B474" s="25"/>
      <c r="C474" s="26"/>
      <c r="D474" s="2" t="s">
        <v>37</v>
      </c>
      <c r="E474" s="2" t="s">
        <v>460</v>
      </c>
      <c r="F474" s="2" t="s">
        <v>129</v>
      </c>
      <c r="G474" s="27">
        <v>0</v>
      </c>
      <c r="H474" s="28"/>
      <c r="I474" s="29"/>
      <c r="J474" s="8">
        <v>0</v>
      </c>
      <c r="K474" s="8" t="e">
        <f>SUM(J474/G474*100)</f>
        <v>#DIV/0!</v>
      </c>
    </row>
    <row r="475" spans="1:11" ht="46.5" customHeight="1">
      <c r="A475" s="30" t="s">
        <v>361</v>
      </c>
      <c r="B475" s="25"/>
      <c r="C475" s="26"/>
      <c r="D475" s="2" t="s">
        <v>37</v>
      </c>
      <c r="E475" s="2" t="s">
        <v>483</v>
      </c>
      <c r="F475" s="2" t="s">
        <v>24</v>
      </c>
      <c r="G475" s="27">
        <f>SUM(G476)</f>
        <v>10137900</v>
      </c>
      <c r="H475" s="28"/>
      <c r="I475" s="29"/>
      <c r="J475" s="8">
        <f>SUM(J476)</f>
        <v>8370933</v>
      </c>
      <c r="K475" s="8">
        <f>SUM(J475/G475*100)</f>
        <v>82.57068031840915</v>
      </c>
    </row>
    <row r="476" spans="1:11" ht="13.5" customHeight="1">
      <c r="A476" s="30" t="s">
        <v>130</v>
      </c>
      <c r="B476" s="25"/>
      <c r="C476" s="26"/>
      <c r="D476" s="2" t="s">
        <v>37</v>
      </c>
      <c r="E476" s="2" t="s">
        <v>362</v>
      </c>
      <c r="F476" s="2" t="s">
        <v>129</v>
      </c>
      <c r="G476" s="27">
        <v>10137900</v>
      </c>
      <c r="H476" s="28"/>
      <c r="I476" s="29"/>
      <c r="J476" s="8">
        <v>8370933</v>
      </c>
      <c r="K476" s="8">
        <f>SUM(J476/G476*100)</f>
        <v>82.57068031840915</v>
      </c>
    </row>
    <row r="477" spans="1:11" ht="42.75" customHeight="1">
      <c r="A477" s="30" t="s">
        <v>595</v>
      </c>
      <c r="B477" s="25"/>
      <c r="C477" s="26"/>
      <c r="D477" s="2" t="s">
        <v>37</v>
      </c>
      <c r="E477" s="2" t="s">
        <v>600</v>
      </c>
      <c r="F477" s="2" t="s">
        <v>24</v>
      </c>
      <c r="G477" s="27">
        <f>SUM(G478)</f>
        <v>4088000</v>
      </c>
      <c r="H477" s="28"/>
      <c r="I477" s="29"/>
      <c r="J477" s="8">
        <f>SUM(J478)</f>
        <v>2402710.8</v>
      </c>
      <c r="K477" s="8">
        <f aca="true" t="shared" si="12" ref="K477:K490">SUM(J477/G477*100)</f>
        <v>58.77472602739725</v>
      </c>
    </row>
    <row r="478" spans="1:11" ht="19.5" customHeight="1">
      <c r="A478" s="30" t="s">
        <v>130</v>
      </c>
      <c r="B478" s="25"/>
      <c r="C478" s="26"/>
      <c r="D478" s="2" t="s">
        <v>37</v>
      </c>
      <c r="E478" s="2" t="s">
        <v>596</v>
      </c>
      <c r="F478" s="2" t="s">
        <v>129</v>
      </c>
      <c r="G478" s="27">
        <v>4088000</v>
      </c>
      <c r="H478" s="28"/>
      <c r="I478" s="29"/>
      <c r="J478" s="8">
        <v>2402710.8</v>
      </c>
      <c r="K478" s="8">
        <f t="shared" si="12"/>
        <v>58.77472602739725</v>
      </c>
    </row>
    <row r="479" spans="1:11" ht="30.75" customHeight="1">
      <c r="A479" s="30" t="s">
        <v>597</v>
      </c>
      <c r="B479" s="25"/>
      <c r="C479" s="26"/>
      <c r="D479" s="2" t="s">
        <v>37</v>
      </c>
      <c r="E479" s="2" t="s">
        <v>598</v>
      </c>
      <c r="F479" s="2" t="s">
        <v>24</v>
      </c>
      <c r="G479" s="27">
        <f>SUM(G480)</f>
        <v>4374720</v>
      </c>
      <c r="H479" s="28"/>
      <c r="I479" s="29"/>
      <c r="J479" s="8">
        <f>SUM(J480)</f>
        <v>3817233.36</v>
      </c>
      <c r="K479" s="8">
        <f t="shared" si="12"/>
        <v>87.25663265306122</v>
      </c>
    </row>
    <row r="480" spans="1:11" ht="19.5" customHeight="1">
      <c r="A480" s="30" t="s">
        <v>283</v>
      </c>
      <c r="B480" s="25"/>
      <c r="C480" s="26"/>
      <c r="D480" s="2" t="s">
        <v>37</v>
      </c>
      <c r="E480" s="2" t="s">
        <v>599</v>
      </c>
      <c r="F480" s="2" t="s">
        <v>282</v>
      </c>
      <c r="G480" s="27">
        <f>SUM(G481)</f>
        <v>4374720</v>
      </c>
      <c r="H480" s="28"/>
      <c r="I480" s="29"/>
      <c r="J480" s="8">
        <f>SUM(J481)</f>
        <v>3817233.36</v>
      </c>
      <c r="K480" s="8">
        <f t="shared" si="12"/>
        <v>87.25663265306122</v>
      </c>
    </row>
    <row r="481" spans="1:11" ht="19.5" customHeight="1">
      <c r="A481" s="30" t="s">
        <v>130</v>
      </c>
      <c r="B481" s="25"/>
      <c r="C481" s="26"/>
      <c r="D481" s="2" t="s">
        <v>37</v>
      </c>
      <c r="E481" s="2" t="s">
        <v>599</v>
      </c>
      <c r="F481" s="2" t="s">
        <v>129</v>
      </c>
      <c r="G481" s="27">
        <v>4374720</v>
      </c>
      <c r="H481" s="28"/>
      <c r="I481" s="29"/>
      <c r="J481" s="8">
        <v>3817233.36</v>
      </c>
      <c r="K481" s="8">
        <f t="shared" si="12"/>
        <v>87.25663265306122</v>
      </c>
    </row>
    <row r="482" spans="1:11" ht="38.25" customHeight="1">
      <c r="A482" s="46" t="s">
        <v>366</v>
      </c>
      <c r="B482" s="47"/>
      <c r="C482" s="48"/>
      <c r="D482" s="2" t="s">
        <v>37</v>
      </c>
      <c r="E482" s="2" t="s">
        <v>258</v>
      </c>
      <c r="F482" s="2" t="s">
        <v>24</v>
      </c>
      <c r="G482" s="27">
        <f>SUM(G483)</f>
        <v>924329.68</v>
      </c>
      <c r="H482" s="28"/>
      <c r="I482" s="29"/>
      <c r="J482" s="8">
        <f>SUM(J483)</f>
        <v>924329.68</v>
      </c>
      <c r="K482" s="8">
        <f t="shared" si="12"/>
        <v>100</v>
      </c>
    </row>
    <row r="483" spans="1:11" ht="17.25" customHeight="1">
      <c r="A483" s="46" t="s">
        <v>367</v>
      </c>
      <c r="B483" s="47"/>
      <c r="C483" s="48"/>
      <c r="D483" s="2" t="s">
        <v>37</v>
      </c>
      <c r="E483" s="2" t="s">
        <v>374</v>
      </c>
      <c r="F483" s="2" t="s">
        <v>24</v>
      </c>
      <c r="G483" s="27">
        <f>SUM(G485)</f>
        <v>924329.68</v>
      </c>
      <c r="H483" s="28"/>
      <c r="I483" s="29"/>
      <c r="J483" s="8">
        <f>SUM(J484)</f>
        <v>924329.68</v>
      </c>
      <c r="K483" s="8">
        <f t="shared" si="12"/>
        <v>100</v>
      </c>
    </row>
    <row r="484" spans="1:11" ht="27" customHeight="1">
      <c r="A484" s="30" t="s">
        <v>152</v>
      </c>
      <c r="B484" s="25"/>
      <c r="C484" s="26"/>
      <c r="D484" s="2" t="s">
        <v>37</v>
      </c>
      <c r="E484" s="2" t="s">
        <v>373</v>
      </c>
      <c r="F484" s="2" t="s">
        <v>24</v>
      </c>
      <c r="G484" s="27">
        <f>SUM(G485)</f>
        <v>924329.68</v>
      </c>
      <c r="H484" s="28"/>
      <c r="I484" s="29"/>
      <c r="J484" s="8">
        <f>SUM(J485)</f>
        <v>924329.68</v>
      </c>
      <c r="K484" s="8">
        <f t="shared" si="12"/>
        <v>100</v>
      </c>
    </row>
    <row r="485" spans="1:11" ht="12" customHeight="1">
      <c r="A485" s="30" t="s">
        <v>130</v>
      </c>
      <c r="B485" s="25"/>
      <c r="C485" s="26"/>
      <c r="D485" s="2" t="s">
        <v>37</v>
      </c>
      <c r="E485" s="2" t="s">
        <v>373</v>
      </c>
      <c r="F485" s="2" t="s">
        <v>129</v>
      </c>
      <c r="G485" s="27">
        <v>924329.68</v>
      </c>
      <c r="H485" s="28"/>
      <c r="I485" s="29"/>
      <c r="J485" s="8">
        <v>924329.68</v>
      </c>
      <c r="K485" s="8">
        <f t="shared" si="12"/>
        <v>100</v>
      </c>
    </row>
    <row r="486" spans="1:11" ht="21" customHeight="1">
      <c r="A486" s="30" t="s">
        <v>605</v>
      </c>
      <c r="B486" s="25"/>
      <c r="C486" s="26"/>
      <c r="D486" s="2" t="s">
        <v>37</v>
      </c>
      <c r="E486" s="2" t="s">
        <v>454</v>
      </c>
      <c r="F486" s="2" t="s">
        <v>24</v>
      </c>
      <c r="G486" s="22">
        <f>SUM(G487)</f>
        <v>71680</v>
      </c>
      <c r="H486" s="23"/>
      <c r="I486" s="24"/>
      <c r="J486" s="8">
        <f>SUM(J487)</f>
        <v>71680</v>
      </c>
      <c r="K486" s="8">
        <f t="shared" si="12"/>
        <v>100</v>
      </c>
    </row>
    <row r="487" spans="1:11" ht="21" customHeight="1">
      <c r="A487" s="30" t="s">
        <v>283</v>
      </c>
      <c r="B487" s="25"/>
      <c r="C487" s="26"/>
      <c r="D487" s="2" t="s">
        <v>37</v>
      </c>
      <c r="E487" s="2" t="s">
        <v>454</v>
      </c>
      <c r="F487" s="2" t="s">
        <v>282</v>
      </c>
      <c r="G487" s="22">
        <f>SUM(G488)</f>
        <v>71680</v>
      </c>
      <c r="H487" s="23"/>
      <c r="I487" s="24"/>
      <c r="J487" s="8">
        <f>SUM(J488)</f>
        <v>71680</v>
      </c>
      <c r="K487" s="8">
        <f t="shared" si="12"/>
        <v>100</v>
      </c>
    </row>
    <row r="488" spans="1:11" ht="12" customHeight="1">
      <c r="A488" s="30" t="s">
        <v>130</v>
      </c>
      <c r="B488" s="25"/>
      <c r="C488" s="26"/>
      <c r="D488" s="2" t="s">
        <v>37</v>
      </c>
      <c r="E488" s="2" t="s">
        <v>454</v>
      </c>
      <c r="F488" s="2" t="s">
        <v>129</v>
      </c>
      <c r="G488" s="22">
        <v>71680</v>
      </c>
      <c r="H488" s="23"/>
      <c r="I488" s="24"/>
      <c r="J488" s="8">
        <v>71680</v>
      </c>
      <c r="K488" s="8">
        <f t="shared" si="12"/>
        <v>100</v>
      </c>
    </row>
    <row r="489" spans="1:11" ht="12.75" customHeight="1">
      <c r="A489" s="46" t="s">
        <v>317</v>
      </c>
      <c r="B489" s="47"/>
      <c r="C489" s="48"/>
      <c r="D489" s="2" t="s">
        <v>318</v>
      </c>
      <c r="E489" s="2" t="s">
        <v>200</v>
      </c>
      <c r="F489" s="2" t="s">
        <v>24</v>
      </c>
      <c r="G489" s="27">
        <f>SUM(G490,G493,G503,G507)</f>
        <v>28454963.83</v>
      </c>
      <c r="H489" s="28"/>
      <c r="I489" s="29"/>
      <c r="J489" s="10">
        <f>SUM(J490,J493,J503)</f>
        <v>28454963.83</v>
      </c>
      <c r="K489" s="8">
        <f t="shared" si="12"/>
        <v>100</v>
      </c>
    </row>
    <row r="490" spans="1:11" ht="32.25" customHeight="1">
      <c r="A490" s="46" t="s">
        <v>424</v>
      </c>
      <c r="B490" s="47"/>
      <c r="C490" s="48"/>
      <c r="D490" s="2" t="s">
        <v>318</v>
      </c>
      <c r="E490" s="2" t="s">
        <v>234</v>
      </c>
      <c r="F490" s="2" t="s">
        <v>24</v>
      </c>
      <c r="G490" s="27">
        <f>SUM(G491,)</f>
        <v>18377362.68</v>
      </c>
      <c r="H490" s="28"/>
      <c r="I490" s="29"/>
      <c r="J490" s="8">
        <f>SUM(J491)</f>
        <v>18377362.68</v>
      </c>
      <c r="K490" s="8">
        <f t="shared" si="12"/>
        <v>100</v>
      </c>
    </row>
    <row r="491" spans="1:11" ht="22.5" customHeight="1">
      <c r="A491" s="30" t="s">
        <v>148</v>
      </c>
      <c r="B491" s="25"/>
      <c r="C491" s="26"/>
      <c r="D491" s="2" t="s">
        <v>318</v>
      </c>
      <c r="E491" s="2" t="s">
        <v>235</v>
      </c>
      <c r="F491" s="2" t="s">
        <v>24</v>
      </c>
      <c r="G491" s="27">
        <f>SUM(G492)</f>
        <v>18377362.68</v>
      </c>
      <c r="H491" s="28"/>
      <c r="I491" s="29"/>
      <c r="J491" s="8">
        <f>SUM(J492)</f>
        <v>18377362.68</v>
      </c>
      <c r="K491" s="8">
        <f aca="true" t="shared" si="13" ref="K491:K496">SUM(J491/G491*100)</f>
        <v>100</v>
      </c>
    </row>
    <row r="492" spans="1:11" ht="16.5" customHeight="1">
      <c r="A492" s="30" t="s">
        <v>130</v>
      </c>
      <c r="B492" s="25"/>
      <c r="C492" s="26"/>
      <c r="D492" s="2" t="s">
        <v>318</v>
      </c>
      <c r="E492" s="2" t="s">
        <v>236</v>
      </c>
      <c r="F492" s="2" t="s">
        <v>129</v>
      </c>
      <c r="G492" s="27">
        <v>18377362.68</v>
      </c>
      <c r="H492" s="28"/>
      <c r="I492" s="29"/>
      <c r="J492" s="8">
        <v>18377362.68</v>
      </c>
      <c r="K492" s="8">
        <f t="shared" si="13"/>
        <v>100</v>
      </c>
    </row>
    <row r="493" spans="1:11" ht="24" customHeight="1">
      <c r="A493" s="46" t="s">
        <v>425</v>
      </c>
      <c r="B493" s="47"/>
      <c r="C493" s="48"/>
      <c r="D493" s="2" t="s">
        <v>318</v>
      </c>
      <c r="E493" s="2" t="s">
        <v>243</v>
      </c>
      <c r="F493" s="2" t="s">
        <v>24</v>
      </c>
      <c r="G493" s="27">
        <f>SUM(G494)</f>
        <v>7989856.47</v>
      </c>
      <c r="H493" s="28"/>
      <c r="I493" s="29"/>
      <c r="J493" s="8">
        <f>SUM(J494)</f>
        <v>7989856.47</v>
      </c>
      <c r="K493" s="8">
        <f t="shared" si="13"/>
        <v>100</v>
      </c>
    </row>
    <row r="494" spans="1:11" ht="24" customHeight="1">
      <c r="A494" s="46" t="s">
        <v>426</v>
      </c>
      <c r="B494" s="47"/>
      <c r="C494" s="48"/>
      <c r="D494" s="2" t="s">
        <v>318</v>
      </c>
      <c r="E494" s="2" t="s">
        <v>244</v>
      </c>
      <c r="F494" s="2" t="s">
        <v>24</v>
      </c>
      <c r="G494" s="27">
        <f>SUM(G495,G497,G499,G501)</f>
        <v>7989856.47</v>
      </c>
      <c r="H494" s="28"/>
      <c r="I494" s="29"/>
      <c r="J494" s="8">
        <f>SUM(J495,J497,J499,J501,)</f>
        <v>7989856.47</v>
      </c>
      <c r="K494" s="8">
        <f t="shared" si="13"/>
        <v>100</v>
      </c>
    </row>
    <row r="495" spans="1:11" ht="21" customHeight="1" hidden="1">
      <c r="A495" s="30" t="s">
        <v>427</v>
      </c>
      <c r="B495" s="25"/>
      <c r="C495" s="26"/>
      <c r="D495" s="2" t="s">
        <v>318</v>
      </c>
      <c r="E495" s="2" t="s">
        <v>428</v>
      </c>
      <c r="F495" s="2" t="s">
        <v>24</v>
      </c>
      <c r="G495" s="27">
        <f>SUM(G496)</f>
        <v>0</v>
      </c>
      <c r="H495" s="28"/>
      <c r="I495" s="29"/>
      <c r="J495" s="8">
        <f>SUM(J496)</f>
        <v>0</v>
      </c>
      <c r="K495" s="8" t="e">
        <f t="shared" si="13"/>
        <v>#DIV/0!</v>
      </c>
    </row>
    <row r="496" spans="1:11" ht="18" customHeight="1" hidden="1">
      <c r="A496" s="30" t="s">
        <v>130</v>
      </c>
      <c r="B496" s="25"/>
      <c r="C496" s="26"/>
      <c r="D496" s="2" t="s">
        <v>318</v>
      </c>
      <c r="E496" s="2" t="s">
        <v>428</v>
      </c>
      <c r="F496" s="2" t="s">
        <v>129</v>
      </c>
      <c r="G496" s="27">
        <v>0</v>
      </c>
      <c r="H496" s="28"/>
      <c r="I496" s="29"/>
      <c r="J496" s="8">
        <v>0</v>
      </c>
      <c r="K496" s="8" t="e">
        <f t="shared" si="13"/>
        <v>#DIV/0!</v>
      </c>
    </row>
    <row r="497" spans="1:11" ht="24" customHeight="1">
      <c r="A497" s="30" t="s">
        <v>148</v>
      </c>
      <c r="B497" s="25"/>
      <c r="C497" s="26"/>
      <c r="D497" s="2" t="s">
        <v>318</v>
      </c>
      <c r="E497" s="2" t="s">
        <v>245</v>
      </c>
      <c r="F497" s="2" t="s">
        <v>24</v>
      </c>
      <c r="G497" s="27">
        <f>SUM(G498)</f>
        <v>7989856.47</v>
      </c>
      <c r="H497" s="28"/>
      <c r="I497" s="29"/>
      <c r="J497" s="8">
        <f>SUM(J498)</f>
        <v>7989856.47</v>
      </c>
      <c r="K497" s="8">
        <f aca="true" t="shared" si="14" ref="K497:K528">SUM(J497/G497*100)</f>
        <v>100</v>
      </c>
    </row>
    <row r="498" spans="1:11" ht="12.75" customHeight="1">
      <c r="A498" s="30" t="s">
        <v>130</v>
      </c>
      <c r="B498" s="25"/>
      <c r="C498" s="26"/>
      <c r="D498" s="2" t="s">
        <v>318</v>
      </c>
      <c r="E498" s="2" t="s">
        <v>246</v>
      </c>
      <c r="F498" s="2" t="s">
        <v>129</v>
      </c>
      <c r="G498" s="27">
        <v>7989856.47</v>
      </c>
      <c r="H498" s="28"/>
      <c r="I498" s="29"/>
      <c r="J498" s="8">
        <v>7989856.47</v>
      </c>
      <c r="K498" s="8">
        <f t="shared" si="14"/>
        <v>100</v>
      </c>
    </row>
    <row r="499" spans="1:11" ht="13.5" customHeight="1" hidden="1">
      <c r="A499" s="30" t="s">
        <v>306</v>
      </c>
      <c r="B499" s="25"/>
      <c r="C499" s="26"/>
      <c r="D499" s="2" t="s">
        <v>318</v>
      </c>
      <c r="E499" s="2" t="s">
        <v>307</v>
      </c>
      <c r="F499" s="2" t="s">
        <v>24</v>
      </c>
      <c r="G499" s="27">
        <f>SUM(G500)</f>
        <v>0</v>
      </c>
      <c r="H499" s="28"/>
      <c r="I499" s="29"/>
      <c r="J499" s="8">
        <f>SUM(J500)</f>
        <v>0</v>
      </c>
      <c r="K499" s="8" t="e">
        <f t="shared" si="14"/>
        <v>#DIV/0!</v>
      </c>
    </row>
    <row r="500" spans="1:11" ht="13.5" customHeight="1" hidden="1">
      <c r="A500" s="30" t="s">
        <v>130</v>
      </c>
      <c r="B500" s="25"/>
      <c r="C500" s="26"/>
      <c r="D500" s="2" t="s">
        <v>318</v>
      </c>
      <c r="E500" s="2" t="s">
        <v>307</v>
      </c>
      <c r="F500" s="2" t="s">
        <v>129</v>
      </c>
      <c r="G500" s="27">
        <v>0</v>
      </c>
      <c r="H500" s="28"/>
      <c r="I500" s="29"/>
      <c r="J500" s="8">
        <v>0</v>
      </c>
      <c r="K500" s="8" t="e">
        <f t="shared" si="14"/>
        <v>#DIV/0!</v>
      </c>
    </row>
    <row r="501" spans="1:11" ht="15" customHeight="1" hidden="1">
      <c r="A501" s="30" t="s">
        <v>308</v>
      </c>
      <c r="B501" s="25"/>
      <c r="C501" s="26"/>
      <c r="D501" s="2" t="s">
        <v>318</v>
      </c>
      <c r="E501" s="2" t="s">
        <v>309</v>
      </c>
      <c r="F501" s="2" t="s">
        <v>24</v>
      </c>
      <c r="G501" s="27">
        <f>SUM(G502)</f>
        <v>0</v>
      </c>
      <c r="H501" s="28"/>
      <c r="I501" s="29"/>
      <c r="J501" s="8">
        <f>SUM(J502)</f>
        <v>0</v>
      </c>
      <c r="K501" s="8" t="e">
        <f t="shared" si="14"/>
        <v>#DIV/0!</v>
      </c>
    </row>
    <row r="502" spans="1:11" ht="18" customHeight="1" hidden="1">
      <c r="A502" s="30" t="s">
        <v>130</v>
      </c>
      <c r="B502" s="25"/>
      <c r="C502" s="26"/>
      <c r="D502" s="2" t="s">
        <v>318</v>
      </c>
      <c r="E502" s="2" t="s">
        <v>309</v>
      </c>
      <c r="F502" s="2" t="s">
        <v>129</v>
      </c>
      <c r="G502" s="27">
        <v>0</v>
      </c>
      <c r="H502" s="28"/>
      <c r="I502" s="29"/>
      <c r="J502" s="8">
        <v>0</v>
      </c>
      <c r="K502" s="8" t="e">
        <f t="shared" si="14"/>
        <v>#DIV/0!</v>
      </c>
    </row>
    <row r="503" spans="1:11" ht="34.5" customHeight="1">
      <c r="A503" s="46" t="s">
        <v>366</v>
      </c>
      <c r="B503" s="47"/>
      <c r="C503" s="48"/>
      <c r="D503" s="2" t="s">
        <v>318</v>
      </c>
      <c r="E503" s="2" t="s">
        <v>258</v>
      </c>
      <c r="F503" s="2" t="s">
        <v>24</v>
      </c>
      <c r="G503" s="27">
        <f>SUM(G504)</f>
        <v>2087744.68</v>
      </c>
      <c r="H503" s="28"/>
      <c r="I503" s="29"/>
      <c r="J503" s="8">
        <f>SUM(J504)</f>
        <v>2087744.68</v>
      </c>
      <c r="K503" s="8">
        <f t="shared" si="14"/>
        <v>100</v>
      </c>
    </row>
    <row r="504" spans="1:11" ht="15.75" customHeight="1">
      <c r="A504" s="46" t="s">
        <v>367</v>
      </c>
      <c r="B504" s="47"/>
      <c r="C504" s="48"/>
      <c r="D504" s="2" t="s">
        <v>318</v>
      </c>
      <c r="E504" s="2" t="s">
        <v>374</v>
      </c>
      <c r="F504" s="2" t="s">
        <v>24</v>
      </c>
      <c r="G504" s="27">
        <f>SUM(G506)</f>
        <v>2087744.68</v>
      </c>
      <c r="H504" s="28"/>
      <c r="I504" s="29"/>
      <c r="J504" s="8">
        <f>SUM(J505)</f>
        <v>2087744.68</v>
      </c>
      <c r="K504" s="8">
        <f t="shared" si="14"/>
        <v>100</v>
      </c>
    </row>
    <row r="505" spans="1:11" ht="24" customHeight="1">
      <c r="A505" s="30" t="s">
        <v>152</v>
      </c>
      <c r="B505" s="25"/>
      <c r="C505" s="26"/>
      <c r="D505" s="2" t="s">
        <v>318</v>
      </c>
      <c r="E505" s="2" t="s">
        <v>373</v>
      </c>
      <c r="F505" s="2" t="s">
        <v>24</v>
      </c>
      <c r="G505" s="27">
        <f>SUM(G506)</f>
        <v>2087744.68</v>
      </c>
      <c r="H505" s="28"/>
      <c r="I505" s="29"/>
      <c r="J505" s="8">
        <f>SUM(J506)</f>
        <v>2087744.68</v>
      </c>
      <c r="K505" s="8">
        <f t="shared" si="14"/>
        <v>100</v>
      </c>
    </row>
    <row r="506" spans="1:11" ht="12" customHeight="1">
      <c r="A506" s="30" t="s">
        <v>130</v>
      </c>
      <c r="B506" s="25"/>
      <c r="C506" s="26"/>
      <c r="D506" s="2" t="s">
        <v>318</v>
      </c>
      <c r="E506" s="2" t="s">
        <v>373</v>
      </c>
      <c r="F506" s="2" t="s">
        <v>129</v>
      </c>
      <c r="G506" s="27">
        <v>2087744.68</v>
      </c>
      <c r="H506" s="28"/>
      <c r="I506" s="29"/>
      <c r="J506" s="8">
        <v>2087744.68</v>
      </c>
      <c r="K506" s="8">
        <f t="shared" si="14"/>
        <v>100</v>
      </c>
    </row>
    <row r="507" spans="1:11" ht="16.5" customHeight="1" hidden="1">
      <c r="A507" s="30" t="s">
        <v>112</v>
      </c>
      <c r="B507" s="25"/>
      <c r="C507" s="26"/>
      <c r="D507" s="2" t="s">
        <v>318</v>
      </c>
      <c r="E507" s="2" t="s">
        <v>199</v>
      </c>
      <c r="F507" s="2" t="s">
        <v>24</v>
      </c>
      <c r="G507" s="27">
        <f>SUM(G508)</f>
        <v>0</v>
      </c>
      <c r="H507" s="28"/>
      <c r="I507" s="29"/>
      <c r="J507" s="8">
        <f>SUM(J508)</f>
        <v>0</v>
      </c>
      <c r="K507" s="8" t="e">
        <f t="shared" si="14"/>
        <v>#DIV/0!</v>
      </c>
    </row>
    <row r="508" spans="1:11" ht="18" customHeight="1" hidden="1">
      <c r="A508" s="30" t="s">
        <v>111</v>
      </c>
      <c r="B508" s="25"/>
      <c r="C508" s="26"/>
      <c r="D508" s="2" t="s">
        <v>318</v>
      </c>
      <c r="E508" s="2" t="s">
        <v>201</v>
      </c>
      <c r="F508" s="2" t="s">
        <v>24</v>
      </c>
      <c r="G508" s="27">
        <f>SUM(G509)</f>
        <v>0</v>
      </c>
      <c r="H508" s="28"/>
      <c r="I508" s="29"/>
      <c r="J508" s="8">
        <f>SUM(J509)</f>
        <v>0</v>
      </c>
      <c r="K508" s="8" t="e">
        <f t="shared" si="14"/>
        <v>#DIV/0!</v>
      </c>
    </row>
    <row r="509" spans="1:11" ht="15.75" customHeight="1" hidden="1">
      <c r="A509" s="30" t="s">
        <v>202</v>
      </c>
      <c r="B509" s="25"/>
      <c r="C509" s="26"/>
      <c r="D509" s="2" t="s">
        <v>318</v>
      </c>
      <c r="E509" s="2" t="s">
        <v>203</v>
      </c>
      <c r="F509" s="2" t="s">
        <v>24</v>
      </c>
      <c r="G509" s="27">
        <f>SUM(G510)</f>
        <v>0</v>
      </c>
      <c r="H509" s="28"/>
      <c r="I509" s="29"/>
      <c r="J509" s="8">
        <v>0</v>
      </c>
      <c r="K509" s="8" t="e">
        <f t="shared" si="14"/>
        <v>#DIV/0!</v>
      </c>
    </row>
    <row r="510" spans="1:11" ht="19.5" customHeight="1" hidden="1">
      <c r="A510" s="30" t="s">
        <v>355</v>
      </c>
      <c r="B510" s="25"/>
      <c r="C510" s="26"/>
      <c r="D510" s="2" t="s">
        <v>318</v>
      </c>
      <c r="E510" s="2" t="s">
        <v>356</v>
      </c>
      <c r="F510" s="2" t="s">
        <v>24</v>
      </c>
      <c r="G510" s="27">
        <f>SUM(G511)</f>
        <v>0</v>
      </c>
      <c r="H510" s="28"/>
      <c r="I510" s="29"/>
      <c r="J510" s="8">
        <v>0</v>
      </c>
      <c r="K510" s="8" t="e">
        <f t="shared" si="14"/>
        <v>#DIV/0!</v>
      </c>
    </row>
    <row r="511" spans="1:11" ht="12.75" customHeight="1" hidden="1">
      <c r="A511" s="30" t="s">
        <v>130</v>
      </c>
      <c r="B511" s="25"/>
      <c r="C511" s="26"/>
      <c r="D511" s="2" t="s">
        <v>318</v>
      </c>
      <c r="E511" s="2" t="s">
        <v>356</v>
      </c>
      <c r="F511" s="2" t="s">
        <v>129</v>
      </c>
      <c r="G511" s="27">
        <v>0</v>
      </c>
      <c r="H511" s="28"/>
      <c r="I511" s="29"/>
      <c r="J511" s="10">
        <v>0</v>
      </c>
      <c r="K511" s="8" t="e">
        <f t="shared" si="14"/>
        <v>#DIV/0!</v>
      </c>
    </row>
    <row r="512" spans="1:11" ht="14.25" customHeight="1">
      <c r="A512" s="46" t="s">
        <v>100</v>
      </c>
      <c r="B512" s="47"/>
      <c r="C512" s="48"/>
      <c r="D512" s="2" t="s">
        <v>38</v>
      </c>
      <c r="E512" s="2" t="s">
        <v>200</v>
      </c>
      <c r="F512" s="2" t="s">
        <v>24</v>
      </c>
      <c r="G512" s="27">
        <f>SUM(G513,G519,G528)</f>
        <v>2586023.52</v>
      </c>
      <c r="H512" s="28"/>
      <c r="I512" s="29"/>
      <c r="J512" s="8">
        <f>SUM(J513,J519,J525,J528,)</f>
        <v>2586023.52</v>
      </c>
      <c r="K512" s="8">
        <f t="shared" si="14"/>
        <v>100</v>
      </c>
    </row>
    <row r="513" spans="1:11" ht="32.25" customHeight="1">
      <c r="A513" s="46" t="s">
        <v>429</v>
      </c>
      <c r="B513" s="47"/>
      <c r="C513" s="48"/>
      <c r="D513" s="2" t="s">
        <v>38</v>
      </c>
      <c r="E513" s="2" t="s">
        <v>234</v>
      </c>
      <c r="F513" s="2" t="s">
        <v>24</v>
      </c>
      <c r="G513" s="27">
        <f>SUM(G514,G516)</f>
        <v>1664278.32</v>
      </c>
      <c r="H513" s="28"/>
      <c r="I513" s="29"/>
      <c r="J513" s="8">
        <f>SUM(J514,J516)</f>
        <v>1664278.32</v>
      </c>
      <c r="K513" s="8">
        <f t="shared" si="14"/>
        <v>100</v>
      </c>
    </row>
    <row r="514" spans="1:11" ht="15.75" customHeight="1">
      <c r="A514" s="30" t="s">
        <v>160</v>
      </c>
      <c r="B514" s="25"/>
      <c r="C514" s="26"/>
      <c r="D514" s="2" t="s">
        <v>38</v>
      </c>
      <c r="E514" s="2" t="s">
        <v>237</v>
      </c>
      <c r="F514" s="2" t="s">
        <v>24</v>
      </c>
      <c r="G514" s="27">
        <f>SUM(G515)</f>
        <v>1144293.87</v>
      </c>
      <c r="H514" s="28"/>
      <c r="I514" s="29"/>
      <c r="J514" s="8">
        <f>SUM(J515)</f>
        <v>1144293.87</v>
      </c>
      <c r="K514" s="8">
        <f t="shared" si="14"/>
        <v>100</v>
      </c>
    </row>
    <row r="515" spans="1:11" ht="15" customHeight="1">
      <c r="A515" s="30" t="s">
        <v>130</v>
      </c>
      <c r="B515" s="25"/>
      <c r="C515" s="26"/>
      <c r="D515" s="2" t="s">
        <v>38</v>
      </c>
      <c r="E515" s="2" t="s">
        <v>237</v>
      </c>
      <c r="F515" s="2" t="s">
        <v>129</v>
      </c>
      <c r="G515" s="27">
        <v>1144293.87</v>
      </c>
      <c r="H515" s="28"/>
      <c r="I515" s="29"/>
      <c r="J515" s="8">
        <v>1144293.87</v>
      </c>
      <c r="K515" s="8">
        <f t="shared" si="14"/>
        <v>100</v>
      </c>
    </row>
    <row r="516" spans="1:11" ht="32.25" customHeight="1">
      <c r="A516" s="30" t="s">
        <v>131</v>
      </c>
      <c r="B516" s="25"/>
      <c r="C516" s="26"/>
      <c r="D516" s="2" t="s">
        <v>38</v>
      </c>
      <c r="E516" s="2" t="s">
        <v>238</v>
      </c>
      <c r="F516" s="2" t="s">
        <v>24</v>
      </c>
      <c r="G516" s="27">
        <f>SUM(G517:I518)</f>
        <v>519984.45</v>
      </c>
      <c r="H516" s="28"/>
      <c r="I516" s="29"/>
      <c r="J516" s="10">
        <f>SUM(J517:J518)</f>
        <v>519984.45</v>
      </c>
      <c r="K516" s="8">
        <f t="shared" si="14"/>
        <v>100</v>
      </c>
    </row>
    <row r="517" spans="1:11" ht="15" customHeight="1" hidden="1">
      <c r="A517" s="30" t="s">
        <v>194</v>
      </c>
      <c r="B517" s="25"/>
      <c r="C517" s="26"/>
      <c r="D517" s="2" t="s">
        <v>38</v>
      </c>
      <c r="E517" s="2" t="s">
        <v>238</v>
      </c>
      <c r="F517" s="2" t="s">
        <v>195</v>
      </c>
      <c r="G517" s="27">
        <v>0</v>
      </c>
      <c r="H517" s="28"/>
      <c r="I517" s="29"/>
      <c r="J517" s="8">
        <v>0</v>
      </c>
      <c r="K517" s="8" t="e">
        <f t="shared" si="14"/>
        <v>#DIV/0!</v>
      </c>
    </row>
    <row r="518" spans="1:11" ht="12.75" customHeight="1">
      <c r="A518" s="30" t="s">
        <v>130</v>
      </c>
      <c r="B518" s="25"/>
      <c r="C518" s="26"/>
      <c r="D518" s="2" t="s">
        <v>38</v>
      </c>
      <c r="E518" s="2" t="s">
        <v>238</v>
      </c>
      <c r="F518" s="2" t="s">
        <v>129</v>
      </c>
      <c r="G518" s="27">
        <v>519984.45</v>
      </c>
      <c r="H518" s="28"/>
      <c r="I518" s="29"/>
      <c r="J518" s="8">
        <v>519984.45</v>
      </c>
      <c r="K518" s="8">
        <f t="shared" si="14"/>
        <v>100</v>
      </c>
    </row>
    <row r="519" spans="1:11" ht="26.25" customHeight="1">
      <c r="A519" s="46" t="s">
        <v>430</v>
      </c>
      <c r="B519" s="47"/>
      <c r="C519" s="48"/>
      <c r="D519" s="2" t="s">
        <v>38</v>
      </c>
      <c r="E519" s="2" t="s">
        <v>268</v>
      </c>
      <c r="F519" s="2" t="s">
        <v>24</v>
      </c>
      <c r="G519" s="27">
        <f>SUM(G520+G525)</f>
        <v>119120.44</v>
      </c>
      <c r="H519" s="28"/>
      <c r="I519" s="29"/>
      <c r="J519" s="10">
        <f>SUM(J520)</f>
        <v>113120.44</v>
      </c>
      <c r="K519" s="8">
        <f t="shared" si="14"/>
        <v>94.96308106316599</v>
      </c>
    </row>
    <row r="520" spans="1:11" ht="13.5" customHeight="1">
      <c r="A520" s="30" t="s">
        <v>161</v>
      </c>
      <c r="B520" s="25"/>
      <c r="C520" s="26"/>
      <c r="D520" s="2" t="s">
        <v>38</v>
      </c>
      <c r="E520" s="2" t="s">
        <v>434</v>
      </c>
      <c r="F520" s="2" t="s">
        <v>24</v>
      </c>
      <c r="G520" s="27">
        <f>SUM(G521+G522+G524)</f>
        <v>113120.44</v>
      </c>
      <c r="H520" s="28"/>
      <c r="I520" s="29"/>
      <c r="J520" s="8">
        <f>SUM(J521+J522+J524)</f>
        <v>113120.44</v>
      </c>
      <c r="K520" s="8">
        <f t="shared" si="14"/>
        <v>100</v>
      </c>
    </row>
    <row r="521" spans="1:11" ht="14.25" customHeight="1" hidden="1">
      <c r="A521" s="30" t="s">
        <v>150</v>
      </c>
      <c r="B521" s="25"/>
      <c r="C521" s="26"/>
      <c r="D521" s="2" t="s">
        <v>38</v>
      </c>
      <c r="E521" s="2" t="s">
        <v>434</v>
      </c>
      <c r="F521" s="2" t="s">
        <v>149</v>
      </c>
      <c r="G521" s="27">
        <v>0</v>
      </c>
      <c r="H521" s="28"/>
      <c r="I521" s="29"/>
      <c r="J521" s="8">
        <v>0</v>
      </c>
      <c r="K521" s="8" t="e">
        <f t="shared" si="14"/>
        <v>#DIV/0!</v>
      </c>
    </row>
    <row r="522" spans="1:11" ht="12.75" customHeight="1">
      <c r="A522" s="30" t="s">
        <v>117</v>
      </c>
      <c r="B522" s="25"/>
      <c r="C522" s="26"/>
      <c r="D522" s="2" t="s">
        <v>38</v>
      </c>
      <c r="E522" s="2" t="s">
        <v>434</v>
      </c>
      <c r="F522" s="2" t="s">
        <v>115</v>
      </c>
      <c r="G522" s="27">
        <f>SUM(G523)</f>
        <v>113120.44</v>
      </c>
      <c r="H522" s="28"/>
      <c r="I522" s="29"/>
      <c r="J522" s="8">
        <f>SUM(J523)</f>
        <v>113120.44</v>
      </c>
      <c r="K522" s="8">
        <f t="shared" si="14"/>
        <v>100</v>
      </c>
    </row>
    <row r="523" spans="1:11" ht="19.5" customHeight="1">
      <c r="A523" s="30" t="s">
        <v>125</v>
      </c>
      <c r="B523" s="25"/>
      <c r="C523" s="26"/>
      <c r="D523" s="2" t="s">
        <v>38</v>
      </c>
      <c r="E523" s="2" t="s">
        <v>434</v>
      </c>
      <c r="F523" s="2" t="s">
        <v>121</v>
      </c>
      <c r="G523" s="27">
        <v>113120.44</v>
      </c>
      <c r="H523" s="28"/>
      <c r="I523" s="29"/>
      <c r="J523" s="8">
        <v>113120.44</v>
      </c>
      <c r="K523" s="8">
        <f t="shared" si="14"/>
        <v>100</v>
      </c>
    </row>
    <row r="524" spans="1:11" ht="15" customHeight="1" hidden="1">
      <c r="A524" s="30" t="s">
        <v>432</v>
      </c>
      <c r="B524" s="25"/>
      <c r="C524" s="26"/>
      <c r="D524" s="2" t="s">
        <v>38</v>
      </c>
      <c r="E524" s="2" t="s">
        <v>434</v>
      </c>
      <c r="F524" s="2" t="s">
        <v>431</v>
      </c>
      <c r="G524" s="27">
        <v>0</v>
      </c>
      <c r="H524" s="28"/>
      <c r="I524" s="29"/>
      <c r="J524" s="8">
        <v>0</v>
      </c>
      <c r="K524" s="8" t="e">
        <f t="shared" si="14"/>
        <v>#DIV/0!</v>
      </c>
    </row>
    <row r="525" spans="1:11" ht="14.25" customHeight="1">
      <c r="A525" s="30" t="s">
        <v>433</v>
      </c>
      <c r="B525" s="25"/>
      <c r="C525" s="26"/>
      <c r="D525" s="2" t="s">
        <v>38</v>
      </c>
      <c r="E525" s="2" t="s">
        <v>435</v>
      </c>
      <c r="F525" s="2" t="s">
        <v>24</v>
      </c>
      <c r="G525" s="27">
        <f>SUM(G526)</f>
        <v>6000</v>
      </c>
      <c r="H525" s="28"/>
      <c r="I525" s="29"/>
      <c r="J525" s="8">
        <f>SUM(J526)</f>
        <v>6000</v>
      </c>
      <c r="K525" s="8">
        <f t="shared" si="14"/>
        <v>100</v>
      </c>
    </row>
    <row r="526" spans="1:11" ht="13.5" customHeight="1">
      <c r="A526" s="30" t="s">
        <v>117</v>
      </c>
      <c r="B526" s="25"/>
      <c r="C526" s="26"/>
      <c r="D526" s="2" t="s">
        <v>38</v>
      </c>
      <c r="E526" s="2" t="s">
        <v>435</v>
      </c>
      <c r="F526" s="2" t="s">
        <v>115</v>
      </c>
      <c r="G526" s="27">
        <f>SUM(G527)</f>
        <v>6000</v>
      </c>
      <c r="H526" s="28"/>
      <c r="I526" s="29"/>
      <c r="J526" s="8">
        <f>SUM(J527)</f>
        <v>6000</v>
      </c>
      <c r="K526" s="8">
        <f t="shared" si="14"/>
        <v>100</v>
      </c>
    </row>
    <row r="527" spans="1:11" ht="15" customHeight="1">
      <c r="A527" s="30" t="s">
        <v>125</v>
      </c>
      <c r="B527" s="25"/>
      <c r="C527" s="26"/>
      <c r="D527" s="2" t="s">
        <v>38</v>
      </c>
      <c r="E527" s="2" t="s">
        <v>435</v>
      </c>
      <c r="F527" s="2" t="s">
        <v>121</v>
      </c>
      <c r="G527" s="27">
        <v>6000</v>
      </c>
      <c r="H527" s="28"/>
      <c r="I527" s="29"/>
      <c r="J527" s="8">
        <v>6000</v>
      </c>
      <c r="K527" s="8">
        <f t="shared" si="14"/>
        <v>100</v>
      </c>
    </row>
    <row r="528" spans="1:11" ht="15.75" customHeight="1">
      <c r="A528" s="30" t="s">
        <v>112</v>
      </c>
      <c r="B528" s="25"/>
      <c r="C528" s="26"/>
      <c r="D528" s="2" t="s">
        <v>38</v>
      </c>
      <c r="E528" s="2" t="s">
        <v>199</v>
      </c>
      <c r="F528" s="2" t="s">
        <v>24</v>
      </c>
      <c r="G528" s="27">
        <f>SUM(G529)</f>
        <v>802624.76</v>
      </c>
      <c r="H528" s="28"/>
      <c r="I528" s="29"/>
      <c r="J528" s="8">
        <f>SUM(J529)</f>
        <v>802624.76</v>
      </c>
      <c r="K528" s="8">
        <f t="shared" si="14"/>
        <v>100</v>
      </c>
    </row>
    <row r="529" spans="1:11" ht="21" customHeight="1">
      <c r="A529" s="30" t="s">
        <v>111</v>
      </c>
      <c r="B529" s="25"/>
      <c r="C529" s="26"/>
      <c r="D529" s="2" t="s">
        <v>38</v>
      </c>
      <c r="E529" s="2" t="s">
        <v>201</v>
      </c>
      <c r="F529" s="2" t="s">
        <v>24</v>
      </c>
      <c r="G529" s="27">
        <f>SUM(G530)</f>
        <v>802624.76</v>
      </c>
      <c r="H529" s="28"/>
      <c r="I529" s="29"/>
      <c r="J529" s="8">
        <f>SUM(J530)</f>
        <v>802624.76</v>
      </c>
      <c r="K529" s="8">
        <f aca="true" t="shared" si="15" ref="K529:K562">SUM(J529/G529*100)</f>
        <v>100</v>
      </c>
    </row>
    <row r="530" spans="1:11" ht="21" customHeight="1">
      <c r="A530" s="30" t="s">
        <v>142</v>
      </c>
      <c r="B530" s="25"/>
      <c r="C530" s="26"/>
      <c r="D530" s="2" t="s">
        <v>38</v>
      </c>
      <c r="E530" s="2" t="s">
        <v>205</v>
      </c>
      <c r="F530" s="2" t="s">
        <v>24</v>
      </c>
      <c r="G530" s="27">
        <f>SUM(G531)</f>
        <v>802624.76</v>
      </c>
      <c r="H530" s="28"/>
      <c r="I530" s="29"/>
      <c r="J530" s="8">
        <f>SUM(J531)</f>
        <v>802624.76</v>
      </c>
      <c r="K530" s="8">
        <f t="shared" si="15"/>
        <v>100</v>
      </c>
    </row>
    <row r="531" spans="1:11" ht="36.75" customHeight="1">
      <c r="A531" s="30" t="s">
        <v>123</v>
      </c>
      <c r="B531" s="25"/>
      <c r="C531" s="26"/>
      <c r="D531" s="2" t="s">
        <v>38</v>
      </c>
      <c r="E531" s="2" t="s">
        <v>205</v>
      </c>
      <c r="F531" s="2" t="s">
        <v>120</v>
      </c>
      <c r="G531" s="27">
        <f>SUM(G532)</f>
        <v>802624.76</v>
      </c>
      <c r="H531" s="28"/>
      <c r="I531" s="29"/>
      <c r="J531" s="8">
        <f>SUM(J532)</f>
        <v>802624.76</v>
      </c>
      <c r="K531" s="8">
        <f t="shared" si="15"/>
        <v>100</v>
      </c>
    </row>
    <row r="532" spans="1:11" ht="15.75" customHeight="1">
      <c r="A532" s="62" t="s">
        <v>116</v>
      </c>
      <c r="B532" s="63"/>
      <c r="C532" s="64"/>
      <c r="D532" s="2" t="s">
        <v>38</v>
      </c>
      <c r="E532" s="2" t="s">
        <v>205</v>
      </c>
      <c r="F532" s="2" t="s">
        <v>113</v>
      </c>
      <c r="G532" s="27">
        <v>802624.76</v>
      </c>
      <c r="H532" s="28"/>
      <c r="I532" s="29"/>
      <c r="J532" s="8">
        <v>802624.76</v>
      </c>
      <c r="K532" s="8">
        <f t="shared" si="15"/>
        <v>100</v>
      </c>
    </row>
    <row r="533" spans="1:11" ht="13.5" customHeight="1">
      <c r="A533" s="46" t="s">
        <v>13</v>
      </c>
      <c r="B533" s="47"/>
      <c r="C533" s="48"/>
      <c r="D533" s="2" t="s">
        <v>39</v>
      </c>
      <c r="E533" s="2" t="s">
        <v>200</v>
      </c>
      <c r="F533" s="2" t="s">
        <v>24</v>
      </c>
      <c r="G533" s="27">
        <f>SUM(G534,G545,G550)</f>
        <v>19107504.31</v>
      </c>
      <c r="H533" s="28"/>
      <c r="I533" s="29"/>
      <c r="J533" s="10">
        <f>SUM(J534,J545,J550)</f>
        <v>19107504.31</v>
      </c>
      <c r="K533" s="8">
        <f t="shared" si="15"/>
        <v>100</v>
      </c>
    </row>
    <row r="534" spans="1:11" ht="21.75" customHeight="1">
      <c r="A534" s="46" t="s">
        <v>414</v>
      </c>
      <c r="B534" s="47"/>
      <c r="C534" s="48"/>
      <c r="D534" s="2" t="s">
        <v>39</v>
      </c>
      <c r="E534" s="2" t="s">
        <v>220</v>
      </c>
      <c r="F534" s="2" t="s">
        <v>24</v>
      </c>
      <c r="G534" s="27">
        <f>SUM(G535)</f>
        <v>14802916.77</v>
      </c>
      <c r="H534" s="28"/>
      <c r="I534" s="29"/>
      <c r="J534" s="8">
        <f>SUM(J536)</f>
        <v>14802916.77</v>
      </c>
      <c r="K534" s="8">
        <f t="shared" si="15"/>
        <v>100</v>
      </c>
    </row>
    <row r="535" spans="1:11" ht="24" customHeight="1" hidden="1">
      <c r="A535" s="46"/>
      <c r="B535" s="47"/>
      <c r="C535" s="48"/>
      <c r="D535" s="2" t="s">
        <v>39</v>
      </c>
      <c r="E535" s="2" t="s">
        <v>239</v>
      </c>
      <c r="F535" s="2" t="s">
        <v>24</v>
      </c>
      <c r="G535" s="27">
        <f>SUM(G536)</f>
        <v>14802916.77</v>
      </c>
      <c r="H535" s="28"/>
      <c r="I535" s="29"/>
      <c r="J535" s="10"/>
      <c r="K535" s="8">
        <f t="shared" si="15"/>
        <v>0</v>
      </c>
    </row>
    <row r="536" spans="1:11" ht="24" customHeight="1">
      <c r="A536" s="30" t="s">
        <v>148</v>
      </c>
      <c r="B536" s="25"/>
      <c r="C536" s="26"/>
      <c r="D536" s="2" t="s">
        <v>39</v>
      </c>
      <c r="E536" s="2" t="s">
        <v>436</v>
      </c>
      <c r="F536" s="2" t="s">
        <v>24</v>
      </c>
      <c r="G536" s="27">
        <f>SUM(G537,G539,G541,G543,G544)</f>
        <v>14802916.77</v>
      </c>
      <c r="H536" s="28"/>
      <c r="I536" s="29"/>
      <c r="J536" s="8">
        <f>SUM(J537,J539,J541,J543,J544)</f>
        <v>14802916.77</v>
      </c>
      <c r="K536" s="8">
        <f t="shared" si="15"/>
        <v>100</v>
      </c>
    </row>
    <row r="537" spans="1:11" ht="33" customHeight="1">
      <c r="A537" s="30" t="s">
        <v>123</v>
      </c>
      <c r="B537" s="25"/>
      <c r="C537" s="26"/>
      <c r="D537" s="2" t="s">
        <v>39</v>
      </c>
      <c r="E537" s="2" t="s">
        <v>436</v>
      </c>
      <c r="F537" s="2" t="s">
        <v>120</v>
      </c>
      <c r="G537" s="27">
        <f>SUM(G538)</f>
        <v>12826165.81</v>
      </c>
      <c r="H537" s="28"/>
      <c r="I537" s="29"/>
      <c r="J537" s="10">
        <f>SUM(J538)</f>
        <v>12826165.81</v>
      </c>
      <c r="K537" s="8">
        <f t="shared" si="15"/>
        <v>100</v>
      </c>
    </row>
    <row r="538" spans="1:11" ht="15" customHeight="1">
      <c r="A538" s="30" t="s">
        <v>150</v>
      </c>
      <c r="B538" s="25"/>
      <c r="C538" s="26"/>
      <c r="D538" s="2" t="s">
        <v>39</v>
      </c>
      <c r="E538" s="2" t="s">
        <v>436</v>
      </c>
      <c r="F538" s="2" t="s">
        <v>149</v>
      </c>
      <c r="G538" s="27">
        <v>12826165.81</v>
      </c>
      <c r="H538" s="28"/>
      <c r="I538" s="29"/>
      <c r="J538" s="8">
        <v>12826165.81</v>
      </c>
      <c r="K538" s="8">
        <f t="shared" si="15"/>
        <v>100</v>
      </c>
    </row>
    <row r="539" spans="1:11" ht="13.5" customHeight="1">
      <c r="A539" s="30" t="s">
        <v>117</v>
      </c>
      <c r="B539" s="25"/>
      <c r="C539" s="26"/>
      <c r="D539" s="2" t="s">
        <v>39</v>
      </c>
      <c r="E539" s="2" t="s">
        <v>436</v>
      </c>
      <c r="F539" s="2" t="s">
        <v>115</v>
      </c>
      <c r="G539" s="27">
        <f>SUM(G540)</f>
        <v>1827130.34</v>
      </c>
      <c r="H539" s="28"/>
      <c r="I539" s="29"/>
      <c r="J539" s="8">
        <f>SUM(J540)</f>
        <v>1827130.34</v>
      </c>
      <c r="K539" s="8">
        <f t="shared" si="15"/>
        <v>100</v>
      </c>
    </row>
    <row r="540" spans="1:11" ht="12" customHeight="1">
      <c r="A540" s="30" t="s">
        <v>125</v>
      </c>
      <c r="B540" s="25"/>
      <c r="C540" s="26"/>
      <c r="D540" s="2" t="s">
        <v>39</v>
      </c>
      <c r="E540" s="2" t="s">
        <v>436</v>
      </c>
      <c r="F540" s="2" t="s">
        <v>121</v>
      </c>
      <c r="G540" s="27">
        <v>1827130.34</v>
      </c>
      <c r="H540" s="28"/>
      <c r="I540" s="29"/>
      <c r="J540" s="8">
        <v>1827130.34</v>
      </c>
      <c r="K540" s="8">
        <f t="shared" si="15"/>
        <v>100</v>
      </c>
    </row>
    <row r="541" spans="1:11" ht="19.5" customHeight="1" hidden="1">
      <c r="A541" s="25" t="s">
        <v>194</v>
      </c>
      <c r="B541" s="25"/>
      <c r="C541" s="26"/>
      <c r="D541" s="2" t="s">
        <v>39</v>
      </c>
      <c r="E541" s="2" t="s">
        <v>436</v>
      </c>
      <c r="F541" s="2" t="s">
        <v>136</v>
      </c>
      <c r="G541" s="27">
        <f>SUM(G542)</f>
        <v>0</v>
      </c>
      <c r="H541" s="28"/>
      <c r="I541" s="29"/>
      <c r="J541" s="8">
        <f>SUM(J542)</f>
        <v>0</v>
      </c>
      <c r="K541" s="8" t="e">
        <f t="shared" si="15"/>
        <v>#DIV/0!</v>
      </c>
    </row>
    <row r="542" spans="1:11" ht="18" customHeight="1" hidden="1">
      <c r="A542" s="25" t="s">
        <v>193</v>
      </c>
      <c r="B542" s="25"/>
      <c r="C542" s="26"/>
      <c r="D542" s="2" t="s">
        <v>39</v>
      </c>
      <c r="E542" s="2" t="s">
        <v>436</v>
      </c>
      <c r="F542" s="2" t="s">
        <v>195</v>
      </c>
      <c r="G542" s="27">
        <v>0</v>
      </c>
      <c r="H542" s="28"/>
      <c r="I542" s="29"/>
      <c r="J542" s="8">
        <v>0</v>
      </c>
      <c r="K542" s="8" t="e">
        <f t="shared" si="15"/>
        <v>#DIV/0!</v>
      </c>
    </row>
    <row r="543" spans="1:11" ht="13.5" customHeight="1" hidden="1">
      <c r="A543" s="25" t="s">
        <v>193</v>
      </c>
      <c r="B543" s="25"/>
      <c r="C543" s="26"/>
      <c r="D543" s="2" t="s">
        <v>39</v>
      </c>
      <c r="E543" s="2" t="s">
        <v>436</v>
      </c>
      <c r="F543" s="2" t="s">
        <v>192</v>
      </c>
      <c r="G543" s="27">
        <v>0</v>
      </c>
      <c r="H543" s="28"/>
      <c r="I543" s="29"/>
      <c r="J543" s="8">
        <v>0</v>
      </c>
      <c r="K543" s="8" t="e">
        <f t="shared" si="15"/>
        <v>#DIV/0!</v>
      </c>
    </row>
    <row r="544" spans="1:11" ht="12" customHeight="1">
      <c r="A544" s="25" t="s">
        <v>151</v>
      </c>
      <c r="B544" s="25"/>
      <c r="C544" s="26"/>
      <c r="D544" s="2" t="s">
        <v>39</v>
      </c>
      <c r="E544" s="2" t="s">
        <v>436</v>
      </c>
      <c r="F544" s="2" t="s">
        <v>122</v>
      </c>
      <c r="G544" s="27">
        <v>149620.62</v>
      </c>
      <c r="H544" s="28"/>
      <c r="I544" s="29"/>
      <c r="J544" s="8">
        <v>149620.62</v>
      </c>
      <c r="K544" s="8">
        <f t="shared" si="15"/>
        <v>100</v>
      </c>
    </row>
    <row r="545" spans="1:11" ht="27" customHeight="1">
      <c r="A545" s="46" t="s">
        <v>530</v>
      </c>
      <c r="B545" s="47"/>
      <c r="C545" s="48"/>
      <c r="D545" s="2" t="s">
        <v>39</v>
      </c>
      <c r="E545" s="2" t="s">
        <v>240</v>
      </c>
      <c r="F545" s="2" t="s">
        <v>24</v>
      </c>
      <c r="G545" s="27">
        <f>SUM(G546)</f>
        <v>26396.75</v>
      </c>
      <c r="H545" s="28"/>
      <c r="I545" s="29"/>
      <c r="J545" s="8">
        <f>SUM(J546)</f>
        <v>26396.75</v>
      </c>
      <c r="K545" s="8">
        <f t="shared" si="15"/>
        <v>100</v>
      </c>
    </row>
    <row r="546" spans="1:11" ht="39" customHeight="1">
      <c r="A546" s="30" t="s">
        <v>547</v>
      </c>
      <c r="B546" s="25"/>
      <c r="C546" s="26"/>
      <c r="D546" s="2" t="s">
        <v>39</v>
      </c>
      <c r="E546" s="2" t="s">
        <v>548</v>
      </c>
      <c r="F546" s="2" t="s">
        <v>24</v>
      </c>
      <c r="G546" s="27">
        <f>SUM(G547)</f>
        <v>26396.75</v>
      </c>
      <c r="H546" s="28"/>
      <c r="I546" s="29"/>
      <c r="J546" s="8">
        <f>SUM(J547)</f>
        <v>26396.75</v>
      </c>
      <c r="K546" s="8">
        <f t="shared" si="15"/>
        <v>100</v>
      </c>
    </row>
    <row r="547" spans="1:11" ht="34.5" customHeight="1">
      <c r="A547" s="30" t="s">
        <v>475</v>
      </c>
      <c r="B547" s="25"/>
      <c r="C547" s="26"/>
      <c r="D547" s="2" t="s">
        <v>39</v>
      </c>
      <c r="E547" s="2" t="s">
        <v>588</v>
      </c>
      <c r="F547" s="2" t="s">
        <v>24</v>
      </c>
      <c r="G547" s="27">
        <f>SUM(G548)</f>
        <v>26396.75</v>
      </c>
      <c r="H547" s="28"/>
      <c r="I547" s="29"/>
      <c r="J547" s="8">
        <f>SUM(J548)</f>
        <v>26396.75</v>
      </c>
      <c r="K547" s="8">
        <f t="shared" si="15"/>
        <v>100</v>
      </c>
    </row>
    <row r="548" spans="1:11" ht="33" customHeight="1">
      <c r="A548" s="30" t="s">
        <v>123</v>
      </c>
      <c r="B548" s="25"/>
      <c r="C548" s="26"/>
      <c r="D548" s="2" t="s">
        <v>39</v>
      </c>
      <c r="E548" s="2" t="s">
        <v>588</v>
      </c>
      <c r="F548" s="2" t="s">
        <v>120</v>
      </c>
      <c r="G548" s="27">
        <f>SUM(G549)</f>
        <v>26396.75</v>
      </c>
      <c r="H548" s="28"/>
      <c r="I548" s="29"/>
      <c r="J548" s="8">
        <f>SUM(J549)</f>
        <v>26396.75</v>
      </c>
      <c r="K548" s="8">
        <f t="shared" si="15"/>
        <v>100</v>
      </c>
    </row>
    <row r="549" spans="1:11" ht="12" customHeight="1">
      <c r="A549" s="62" t="s">
        <v>116</v>
      </c>
      <c r="B549" s="63"/>
      <c r="C549" s="64"/>
      <c r="D549" s="2" t="s">
        <v>39</v>
      </c>
      <c r="E549" s="2" t="s">
        <v>588</v>
      </c>
      <c r="F549" s="2" t="s">
        <v>113</v>
      </c>
      <c r="G549" s="27">
        <v>26396.75</v>
      </c>
      <c r="H549" s="28"/>
      <c r="I549" s="29"/>
      <c r="J549" s="8">
        <v>26396.75</v>
      </c>
      <c r="K549" s="8">
        <f t="shared" si="15"/>
        <v>100</v>
      </c>
    </row>
    <row r="550" spans="1:11" ht="12" customHeight="1">
      <c r="A550" s="25" t="s">
        <v>202</v>
      </c>
      <c r="B550" s="25"/>
      <c r="C550" s="26"/>
      <c r="D550" s="2" t="s">
        <v>39</v>
      </c>
      <c r="E550" s="2" t="s">
        <v>203</v>
      </c>
      <c r="F550" s="2" t="s">
        <v>24</v>
      </c>
      <c r="G550" s="27">
        <f>SUM(G551,G554)</f>
        <v>4278190.79</v>
      </c>
      <c r="H550" s="28"/>
      <c r="I550" s="29"/>
      <c r="J550" s="8">
        <f>SUM(J551+J554)</f>
        <v>4278190.79</v>
      </c>
      <c r="K550" s="8">
        <f t="shared" si="15"/>
        <v>100</v>
      </c>
    </row>
    <row r="551" spans="1:11" ht="23.25" customHeight="1">
      <c r="A551" s="30" t="s">
        <v>142</v>
      </c>
      <c r="B551" s="25"/>
      <c r="C551" s="26"/>
      <c r="D551" s="2" t="s">
        <v>39</v>
      </c>
      <c r="E551" s="2" t="s">
        <v>205</v>
      </c>
      <c r="F551" s="2" t="s">
        <v>24</v>
      </c>
      <c r="G551" s="27">
        <f>SUM(G552)</f>
        <v>2458872.79</v>
      </c>
      <c r="H551" s="28"/>
      <c r="I551" s="29"/>
      <c r="J551" s="8">
        <f>SUM(J552)</f>
        <v>2458872.79</v>
      </c>
      <c r="K551" s="8">
        <f t="shared" si="15"/>
        <v>100</v>
      </c>
    </row>
    <row r="552" spans="1:11" ht="35.25" customHeight="1">
      <c r="A552" s="30" t="s">
        <v>123</v>
      </c>
      <c r="B552" s="25"/>
      <c r="C552" s="26"/>
      <c r="D552" s="2" t="s">
        <v>39</v>
      </c>
      <c r="E552" s="2" t="s">
        <v>205</v>
      </c>
      <c r="F552" s="2" t="s">
        <v>120</v>
      </c>
      <c r="G552" s="27">
        <f>SUM(G553)</f>
        <v>2458872.79</v>
      </c>
      <c r="H552" s="28"/>
      <c r="I552" s="29"/>
      <c r="J552" s="8">
        <f>SUM(J553)</f>
        <v>2458872.79</v>
      </c>
      <c r="K552" s="8">
        <f t="shared" si="15"/>
        <v>100</v>
      </c>
    </row>
    <row r="553" spans="1:11" ht="12" customHeight="1">
      <c r="A553" s="62" t="s">
        <v>116</v>
      </c>
      <c r="B553" s="63"/>
      <c r="C553" s="64"/>
      <c r="D553" s="2" t="s">
        <v>39</v>
      </c>
      <c r="E553" s="2" t="s">
        <v>205</v>
      </c>
      <c r="F553" s="2" t="s">
        <v>113</v>
      </c>
      <c r="G553" s="27">
        <v>2458872.79</v>
      </c>
      <c r="H553" s="28"/>
      <c r="I553" s="29"/>
      <c r="J553" s="8">
        <v>2458872.79</v>
      </c>
      <c r="K553" s="8">
        <f t="shared" si="15"/>
        <v>100</v>
      </c>
    </row>
    <row r="554" spans="1:11" ht="18.75" customHeight="1">
      <c r="A554" s="30" t="s">
        <v>528</v>
      </c>
      <c r="B554" s="25"/>
      <c r="C554" s="26"/>
      <c r="D554" s="2" t="s">
        <v>39</v>
      </c>
      <c r="E554" s="2" t="s">
        <v>529</v>
      </c>
      <c r="F554" s="2" t="s">
        <v>24</v>
      </c>
      <c r="G554" s="22">
        <f>SUM(G555+G557)</f>
        <v>1819318</v>
      </c>
      <c r="H554" s="23"/>
      <c r="I554" s="24"/>
      <c r="J554" s="8">
        <f>SUM(J555+J557)</f>
        <v>1819318</v>
      </c>
      <c r="K554" s="8">
        <f t="shared" si="15"/>
        <v>100</v>
      </c>
    </row>
    <row r="555" spans="1:11" ht="31.5" customHeight="1">
      <c r="A555" s="30" t="s">
        <v>123</v>
      </c>
      <c r="B555" s="25"/>
      <c r="C555" s="26"/>
      <c r="D555" s="2" t="s">
        <v>39</v>
      </c>
      <c r="E555" s="2" t="s">
        <v>529</v>
      </c>
      <c r="F555" s="2" t="s">
        <v>120</v>
      </c>
      <c r="G555" s="22">
        <f>SUM(G556)</f>
        <v>1377739.3</v>
      </c>
      <c r="H555" s="23"/>
      <c r="I555" s="24"/>
      <c r="J555" s="8">
        <f>SUM(J556)</f>
        <v>1377739.3</v>
      </c>
      <c r="K555" s="8">
        <f t="shared" si="15"/>
        <v>100</v>
      </c>
    </row>
    <row r="556" spans="1:11" ht="12" customHeight="1">
      <c r="A556" s="62" t="s">
        <v>116</v>
      </c>
      <c r="B556" s="63"/>
      <c r="C556" s="64"/>
      <c r="D556" s="2" t="s">
        <v>39</v>
      </c>
      <c r="E556" s="2" t="s">
        <v>529</v>
      </c>
      <c r="F556" s="2" t="s">
        <v>113</v>
      </c>
      <c r="G556" s="22">
        <v>1377739.3</v>
      </c>
      <c r="H556" s="23"/>
      <c r="I556" s="24"/>
      <c r="J556" s="8">
        <v>1377739.3</v>
      </c>
      <c r="K556" s="8">
        <f t="shared" si="15"/>
        <v>100</v>
      </c>
    </row>
    <row r="557" spans="1:11" ht="19.5" customHeight="1">
      <c r="A557" s="30" t="s">
        <v>347</v>
      </c>
      <c r="B557" s="25"/>
      <c r="C557" s="26"/>
      <c r="D557" s="2" t="s">
        <v>39</v>
      </c>
      <c r="E557" s="2" t="s">
        <v>529</v>
      </c>
      <c r="F557" s="2" t="s">
        <v>115</v>
      </c>
      <c r="G557" s="22">
        <f>SUM(G558)</f>
        <v>441578.7</v>
      </c>
      <c r="H557" s="23"/>
      <c r="I557" s="24"/>
      <c r="J557" s="8">
        <f>SUM(J558)</f>
        <v>441578.7</v>
      </c>
      <c r="K557" s="8">
        <f t="shared" si="15"/>
        <v>100</v>
      </c>
    </row>
    <row r="558" spans="1:11" ht="12" customHeight="1">
      <c r="A558" s="30" t="s">
        <v>125</v>
      </c>
      <c r="B558" s="25"/>
      <c r="C558" s="26"/>
      <c r="D558" s="2" t="s">
        <v>39</v>
      </c>
      <c r="E558" s="2" t="s">
        <v>529</v>
      </c>
      <c r="F558" s="2" t="s">
        <v>121</v>
      </c>
      <c r="G558" s="22">
        <v>441578.7</v>
      </c>
      <c r="H558" s="23"/>
      <c r="I558" s="24"/>
      <c r="J558" s="8">
        <v>441578.7</v>
      </c>
      <c r="K558" s="8">
        <f t="shared" si="15"/>
        <v>100</v>
      </c>
    </row>
    <row r="559" spans="1:11" ht="14.25" customHeight="1">
      <c r="A559" s="37" t="s">
        <v>79</v>
      </c>
      <c r="B559" s="38"/>
      <c r="C559" s="39"/>
      <c r="D559" s="4" t="s">
        <v>41</v>
      </c>
      <c r="E559" s="4" t="s">
        <v>200</v>
      </c>
      <c r="F559" s="4" t="s">
        <v>24</v>
      </c>
      <c r="G559" s="69">
        <f>SUM(G560,G613)</f>
        <v>21176815.07</v>
      </c>
      <c r="H559" s="70"/>
      <c r="I559" s="71"/>
      <c r="J559" s="11">
        <f>SUM(J560,J613)</f>
        <v>20449788.57</v>
      </c>
      <c r="K559" s="8">
        <f t="shared" si="15"/>
        <v>96.566875152865</v>
      </c>
    </row>
    <row r="560" spans="1:11" ht="12.75" customHeight="1">
      <c r="A560" s="46" t="s">
        <v>21</v>
      </c>
      <c r="B560" s="47"/>
      <c r="C560" s="48"/>
      <c r="D560" s="2" t="s">
        <v>40</v>
      </c>
      <c r="E560" s="2" t="s">
        <v>200</v>
      </c>
      <c r="F560" s="2" t="s">
        <v>24</v>
      </c>
      <c r="G560" s="27">
        <f>SUM(G561,G602,G608,)</f>
        <v>16958731.54</v>
      </c>
      <c r="H560" s="28"/>
      <c r="I560" s="29"/>
      <c r="J560" s="8">
        <f>SUM(J561,J602,J608)</f>
        <v>16235432.84</v>
      </c>
      <c r="K560" s="8">
        <f t="shared" si="15"/>
        <v>95.73494811039389</v>
      </c>
    </row>
    <row r="561" spans="1:11" ht="27" customHeight="1">
      <c r="A561" s="46" t="s">
        <v>425</v>
      </c>
      <c r="B561" s="47"/>
      <c r="C561" s="48"/>
      <c r="D561" s="2" t="s">
        <v>40</v>
      </c>
      <c r="E561" s="2" t="s">
        <v>243</v>
      </c>
      <c r="F561" s="2" t="s">
        <v>24</v>
      </c>
      <c r="G561" s="27">
        <f>SUM(G562,G576,)</f>
        <v>16816770.54</v>
      </c>
      <c r="H561" s="28"/>
      <c r="I561" s="29"/>
      <c r="J561" s="8">
        <f>SUM(J562,J576,)</f>
        <v>16093471.84</v>
      </c>
      <c r="K561" s="8">
        <f t="shared" si="15"/>
        <v>95.69894410892046</v>
      </c>
    </row>
    <row r="562" spans="1:11" ht="24" customHeight="1">
      <c r="A562" s="46" t="s">
        <v>426</v>
      </c>
      <c r="B562" s="47"/>
      <c r="C562" s="48"/>
      <c r="D562" s="2" t="s">
        <v>40</v>
      </c>
      <c r="E562" s="2" t="s">
        <v>244</v>
      </c>
      <c r="F562" s="2" t="s">
        <v>24</v>
      </c>
      <c r="G562" s="27">
        <f>SUM(G563,G565,G568,G571:I571,G574,)</f>
        <v>10312587.29</v>
      </c>
      <c r="H562" s="28"/>
      <c r="I562" s="29"/>
      <c r="J562" s="8">
        <f>SUM(J563+J574)</f>
        <v>9605985.95</v>
      </c>
      <c r="K562" s="8">
        <f t="shared" si="15"/>
        <v>93.14816621542508</v>
      </c>
    </row>
    <row r="563" spans="1:11" ht="21" customHeight="1">
      <c r="A563" s="30" t="s">
        <v>163</v>
      </c>
      <c r="B563" s="25"/>
      <c r="C563" s="26"/>
      <c r="D563" s="2" t="s">
        <v>40</v>
      </c>
      <c r="E563" s="2" t="s">
        <v>247</v>
      </c>
      <c r="F563" s="2" t="s">
        <v>24</v>
      </c>
      <c r="G563" s="27">
        <f>SUM(G564)</f>
        <v>203702.79</v>
      </c>
      <c r="H563" s="28"/>
      <c r="I563" s="29"/>
      <c r="J563" s="8">
        <f>SUM(J564)</f>
        <v>203702.79</v>
      </c>
      <c r="K563" s="8">
        <f>SUM(J563/G563*100)</f>
        <v>100</v>
      </c>
    </row>
    <row r="564" spans="1:11" ht="12" customHeight="1">
      <c r="A564" s="30" t="s">
        <v>134</v>
      </c>
      <c r="B564" s="25"/>
      <c r="C564" s="26"/>
      <c r="D564" s="2" t="s">
        <v>40</v>
      </c>
      <c r="E564" s="2" t="s">
        <v>248</v>
      </c>
      <c r="F564" s="2" t="s">
        <v>129</v>
      </c>
      <c r="G564" s="27">
        <v>203702.79</v>
      </c>
      <c r="H564" s="28"/>
      <c r="I564" s="29"/>
      <c r="J564" s="8">
        <v>203702.79</v>
      </c>
      <c r="K564" s="8">
        <f>SUM(J564/G564*100)</f>
        <v>100</v>
      </c>
    </row>
    <row r="565" spans="1:11" ht="22.5" customHeight="1" hidden="1">
      <c r="A565" s="30" t="s">
        <v>558</v>
      </c>
      <c r="B565" s="25"/>
      <c r="C565" s="26"/>
      <c r="D565" s="2" t="s">
        <v>40</v>
      </c>
      <c r="E565" s="2" t="s">
        <v>560</v>
      </c>
      <c r="F565" s="2" t="s">
        <v>24</v>
      </c>
      <c r="G565" s="27">
        <f>SUM(G566)</f>
        <v>0</v>
      </c>
      <c r="H565" s="28"/>
      <c r="I565" s="29"/>
      <c r="J565" s="8">
        <f>SUM(J566)</f>
        <v>0</v>
      </c>
      <c r="K565" s="8" t="e">
        <f>SUM(J565/G565*100)</f>
        <v>#DIV/0!</v>
      </c>
    </row>
    <row r="566" spans="1:11" ht="24" customHeight="1" hidden="1">
      <c r="A566" s="30" t="s">
        <v>283</v>
      </c>
      <c r="B566" s="25"/>
      <c r="C566" s="26"/>
      <c r="D566" s="2" t="s">
        <v>40</v>
      </c>
      <c r="E566" s="2" t="s">
        <v>559</v>
      </c>
      <c r="F566" s="2" t="s">
        <v>282</v>
      </c>
      <c r="G566" s="27">
        <f>SUM(G567)</f>
        <v>0</v>
      </c>
      <c r="H566" s="28"/>
      <c r="I566" s="29"/>
      <c r="J566" s="8">
        <f>SUM(J567)</f>
        <v>0</v>
      </c>
      <c r="K566" s="8" t="e">
        <f>SUM(J566/G566*100)</f>
        <v>#DIV/0!</v>
      </c>
    </row>
    <row r="567" spans="1:11" ht="13.5" customHeight="1" hidden="1">
      <c r="A567" s="30" t="s">
        <v>134</v>
      </c>
      <c r="B567" s="25"/>
      <c r="C567" s="26"/>
      <c r="D567" s="2" t="s">
        <v>40</v>
      </c>
      <c r="E567" s="2" t="s">
        <v>559</v>
      </c>
      <c r="F567" s="2" t="s">
        <v>129</v>
      </c>
      <c r="G567" s="27">
        <v>0</v>
      </c>
      <c r="H567" s="28"/>
      <c r="I567" s="29"/>
      <c r="J567" s="8">
        <v>0</v>
      </c>
      <c r="K567" s="8" t="e">
        <f>SUM(J567/G567*100)</f>
        <v>#DIV/0!</v>
      </c>
    </row>
    <row r="568" spans="1:11" ht="21" customHeight="1" hidden="1">
      <c r="A568" s="30" t="s">
        <v>341</v>
      </c>
      <c r="B568" s="25"/>
      <c r="C568" s="26"/>
      <c r="D568" s="2" t="s">
        <v>40</v>
      </c>
      <c r="E568" s="2" t="s">
        <v>342</v>
      </c>
      <c r="F568" s="2" t="s">
        <v>24</v>
      </c>
      <c r="G568" s="27">
        <f>SUM(G569)</f>
        <v>0</v>
      </c>
      <c r="H568" s="28"/>
      <c r="I568" s="29"/>
      <c r="J568" s="8">
        <v>0</v>
      </c>
      <c r="K568" s="8">
        <v>0</v>
      </c>
    </row>
    <row r="569" spans="1:11" ht="23.25" customHeight="1" hidden="1">
      <c r="A569" s="30" t="s">
        <v>283</v>
      </c>
      <c r="B569" s="25"/>
      <c r="C569" s="26"/>
      <c r="D569" s="2" t="s">
        <v>40</v>
      </c>
      <c r="E569" s="2" t="s">
        <v>342</v>
      </c>
      <c r="F569" s="2" t="s">
        <v>282</v>
      </c>
      <c r="G569" s="27">
        <f>SUM(G570)</f>
        <v>0</v>
      </c>
      <c r="H569" s="28"/>
      <c r="I569" s="29"/>
      <c r="J569" s="8">
        <v>0</v>
      </c>
      <c r="K569" s="8">
        <v>0</v>
      </c>
    </row>
    <row r="570" spans="1:11" ht="21" customHeight="1" hidden="1">
      <c r="A570" s="30" t="s">
        <v>134</v>
      </c>
      <c r="B570" s="25"/>
      <c r="C570" s="26"/>
      <c r="D570" s="2" t="s">
        <v>40</v>
      </c>
      <c r="E570" s="2" t="s">
        <v>342</v>
      </c>
      <c r="F570" s="2" t="s">
        <v>129</v>
      </c>
      <c r="G570" s="27">
        <v>0</v>
      </c>
      <c r="H570" s="28"/>
      <c r="I570" s="29"/>
      <c r="J570" s="8">
        <v>0</v>
      </c>
      <c r="K570" s="8">
        <v>0</v>
      </c>
    </row>
    <row r="571" spans="1:11" ht="18.75" customHeight="1" hidden="1">
      <c r="A571" s="30" t="s">
        <v>343</v>
      </c>
      <c r="B571" s="25"/>
      <c r="C571" s="26"/>
      <c r="D571" s="2" t="s">
        <v>40</v>
      </c>
      <c r="E571" s="2" t="s">
        <v>344</v>
      </c>
      <c r="F571" s="2" t="s">
        <v>24</v>
      </c>
      <c r="G571" s="27">
        <f>SUM(G572)</f>
        <v>0</v>
      </c>
      <c r="H571" s="28"/>
      <c r="I571" s="29"/>
      <c r="J571" s="8">
        <v>0</v>
      </c>
      <c r="K571" s="8">
        <v>0</v>
      </c>
    </row>
    <row r="572" spans="1:11" ht="22.5" customHeight="1" hidden="1">
      <c r="A572" s="30" t="s">
        <v>283</v>
      </c>
      <c r="B572" s="25"/>
      <c r="C572" s="26"/>
      <c r="D572" s="2" t="s">
        <v>40</v>
      </c>
      <c r="E572" s="2" t="s">
        <v>344</v>
      </c>
      <c r="F572" s="2" t="s">
        <v>282</v>
      </c>
      <c r="G572" s="27">
        <f>SUM(G573)</f>
        <v>0</v>
      </c>
      <c r="H572" s="28"/>
      <c r="I572" s="29"/>
      <c r="J572" s="8">
        <v>0</v>
      </c>
      <c r="K572" s="8">
        <v>0</v>
      </c>
    </row>
    <row r="573" spans="1:11" ht="15" customHeight="1" hidden="1">
      <c r="A573" s="30" t="s">
        <v>134</v>
      </c>
      <c r="B573" s="25"/>
      <c r="C573" s="26"/>
      <c r="D573" s="2" t="s">
        <v>40</v>
      </c>
      <c r="E573" s="2" t="s">
        <v>344</v>
      </c>
      <c r="F573" s="2" t="s">
        <v>129</v>
      </c>
      <c r="G573" s="27">
        <v>0</v>
      </c>
      <c r="H573" s="28"/>
      <c r="I573" s="29"/>
      <c r="J573" s="8">
        <v>0</v>
      </c>
      <c r="K573" s="8">
        <v>0</v>
      </c>
    </row>
    <row r="574" spans="1:11" ht="18" customHeight="1">
      <c r="A574" s="30" t="s">
        <v>148</v>
      </c>
      <c r="B574" s="25"/>
      <c r="C574" s="26"/>
      <c r="D574" s="2" t="s">
        <v>40</v>
      </c>
      <c r="E574" s="2" t="s">
        <v>245</v>
      </c>
      <c r="F574" s="2" t="s">
        <v>24</v>
      </c>
      <c r="G574" s="27">
        <f>SUM(G575)</f>
        <v>10108884.5</v>
      </c>
      <c r="H574" s="28"/>
      <c r="I574" s="29"/>
      <c r="J574" s="8">
        <f>SUM(J575)</f>
        <v>9402283.16</v>
      </c>
      <c r="K574" s="8">
        <f aca="true" t="shared" si="16" ref="K574:K593">SUM(J574/G574*100)</f>
        <v>93.01009582214536</v>
      </c>
    </row>
    <row r="575" spans="1:11" ht="15" customHeight="1">
      <c r="A575" s="30" t="s">
        <v>134</v>
      </c>
      <c r="B575" s="25"/>
      <c r="C575" s="26"/>
      <c r="D575" s="2" t="s">
        <v>40</v>
      </c>
      <c r="E575" s="2" t="s">
        <v>246</v>
      </c>
      <c r="F575" s="2" t="s">
        <v>129</v>
      </c>
      <c r="G575" s="27">
        <v>10108884.5</v>
      </c>
      <c r="H575" s="28"/>
      <c r="I575" s="29"/>
      <c r="J575" s="8">
        <v>9402283.16</v>
      </c>
      <c r="K575" s="8">
        <f t="shared" si="16"/>
        <v>93.01009582214536</v>
      </c>
    </row>
    <row r="576" spans="1:11" ht="34.5" customHeight="1">
      <c r="A576" s="46" t="s">
        <v>437</v>
      </c>
      <c r="B576" s="47"/>
      <c r="C576" s="48"/>
      <c r="D576" s="2" t="s">
        <v>40</v>
      </c>
      <c r="E576" s="2" t="s">
        <v>249</v>
      </c>
      <c r="F576" s="2" t="s">
        <v>24</v>
      </c>
      <c r="G576" s="27">
        <f>SUM(G577,G580,G583,G593,G596,G599)</f>
        <v>6504183.25</v>
      </c>
      <c r="H576" s="28"/>
      <c r="I576" s="29"/>
      <c r="J576" s="10">
        <f>SUM(J577,J580,J583,J593,J596,J599,)</f>
        <v>6487485.89</v>
      </c>
      <c r="K576" s="8">
        <f t="shared" si="16"/>
        <v>99.74328275575569</v>
      </c>
    </row>
    <row r="577" spans="1:11" ht="20.25" customHeight="1">
      <c r="A577" s="30" t="s">
        <v>164</v>
      </c>
      <c r="B577" s="25"/>
      <c r="C577" s="26"/>
      <c r="D577" s="2" t="s">
        <v>40</v>
      </c>
      <c r="E577" s="2" t="s">
        <v>250</v>
      </c>
      <c r="F577" s="2" t="s">
        <v>24</v>
      </c>
      <c r="G577" s="27">
        <f>SUM(G578)</f>
        <v>50000</v>
      </c>
      <c r="H577" s="28"/>
      <c r="I577" s="29"/>
      <c r="J577" s="8">
        <f>SUM(J578)</f>
        <v>50000</v>
      </c>
      <c r="K577" s="8">
        <f t="shared" si="16"/>
        <v>100</v>
      </c>
    </row>
    <row r="578" spans="1:11" ht="15" customHeight="1">
      <c r="A578" s="30" t="s">
        <v>117</v>
      </c>
      <c r="B578" s="25"/>
      <c r="C578" s="26"/>
      <c r="D578" s="2" t="s">
        <v>40</v>
      </c>
      <c r="E578" s="2" t="s">
        <v>251</v>
      </c>
      <c r="F578" s="2" t="s">
        <v>115</v>
      </c>
      <c r="G578" s="27">
        <f>SUM(G579)</f>
        <v>50000</v>
      </c>
      <c r="H578" s="28"/>
      <c r="I578" s="29"/>
      <c r="J578" s="8">
        <f>SUM(J579)</f>
        <v>50000</v>
      </c>
      <c r="K578" s="8">
        <f t="shared" si="16"/>
        <v>100</v>
      </c>
    </row>
    <row r="579" spans="1:11" ht="15" customHeight="1">
      <c r="A579" s="30" t="s">
        <v>125</v>
      </c>
      <c r="B579" s="25"/>
      <c r="C579" s="26"/>
      <c r="D579" s="2" t="s">
        <v>40</v>
      </c>
      <c r="E579" s="2" t="s">
        <v>251</v>
      </c>
      <c r="F579" s="2" t="s">
        <v>121</v>
      </c>
      <c r="G579" s="27">
        <v>50000</v>
      </c>
      <c r="H579" s="28"/>
      <c r="I579" s="29"/>
      <c r="J579" s="8">
        <v>50000</v>
      </c>
      <c r="K579" s="8">
        <f t="shared" si="16"/>
        <v>100</v>
      </c>
    </row>
    <row r="580" spans="1:11" ht="15" customHeight="1" hidden="1">
      <c r="A580" s="30" t="s">
        <v>310</v>
      </c>
      <c r="B580" s="25"/>
      <c r="C580" s="26"/>
      <c r="D580" s="2" t="s">
        <v>40</v>
      </c>
      <c r="E580" s="2" t="s">
        <v>311</v>
      </c>
      <c r="F580" s="2" t="s">
        <v>24</v>
      </c>
      <c r="G580" s="27">
        <f>SUM(G581)</f>
        <v>0</v>
      </c>
      <c r="H580" s="28"/>
      <c r="I580" s="29"/>
      <c r="J580" s="8">
        <f>SUM(J581)</f>
        <v>0</v>
      </c>
      <c r="K580" s="8" t="e">
        <f t="shared" si="16"/>
        <v>#DIV/0!</v>
      </c>
    </row>
    <row r="581" spans="1:11" ht="16.5" customHeight="1" hidden="1">
      <c r="A581" s="30" t="s">
        <v>117</v>
      </c>
      <c r="B581" s="25"/>
      <c r="C581" s="26"/>
      <c r="D581" s="2" t="s">
        <v>40</v>
      </c>
      <c r="E581" s="2" t="s">
        <v>311</v>
      </c>
      <c r="F581" s="2" t="s">
        <v>115</v>
      </c>
      <c r="G581" s="27">
        <f>SUM(G582)</f>
        <v>0</v>
      </c>
      <c r="H581" s="28"/>
      <c r="I581" s="29"/>
      <c r="J581" s="8">
        <f>SUM(J582)</f>
        <v>0</v>
      </c>
      <c r="K581" s="8" t="e">
        <f t="shared" si="16"/>
        <v>#DIV/0!</v>
      </c>
    </row>
    <row r="582" spans="1:11" ht="14.25" customHeight="1" hidden="1">
      <c r="A582" s="30" t="s">
        <v>125</v>
      </c>
      <c r="B582" s="25"/>
      <c r="C582" s="26"/>
      <c r="D582" s="2" t="s">
        <v>40</v>
      </c>
      <c r="E582" s="2" t="s">
        <v>311</v>
      </c>
      <c r="F582" s="2" t="s">
        <v>121</v>
      </c>
      <c r="G582" s="27">
        <v>0</v>
      </c>
      <c r="H582" s="28"/>
      <c r="I582" s="29"/>
      <c r="J582" s="10">
        <v>0</v>
      </c>
      <c r="K582" s="8" t="e">
        <f t="shared" si="16"/>
        <v>#DIV/0!</v>
      </c>
    </row>
    <row r="583" spans="1:11" ht="20.25" customHeight="1">
      <c r="A583" s="30" t="s">
        <v>148</v>
      </c>
      <c r="B583" s="25"/>
      <c r="C583" s="26"/>
      <c r="D583" s="2" t="s">
        <v>40</v>
      </c>
      <c r="E583" s="2" t="s">
        <v>252</v>
      </c>
      <c r="F583" s="2" t="s">
        <v>24</v>
      </c>
      <c r="G583" s="27">
        <f>SUM(G584,G586,G588,G590,)</f>
        <v>6153428.25</v>
      </c>
      <c r="H583" s="28"/>
      <c r="I583" s="29"/>
      <c r="J583" s="8">
        <f>SUM(J584,J586,J588,J590)</f>
        <v>6136730.89</v>
      </c>
      <c r="K583" s="8">
        <f t="shared" si="16"/>
        <v>99.72864947275528</v>
      </c>
    </row>
    <row r="584" spans="1:11" ht="20.25" customHeight="1">
      <c r="A584" s="30" t="s">
        <v>123</v>
      </c>
      <c r="B584" s="25"/>
      <c r="C584" s="26"/>
      <c r="D584" s="2" t="s">
        <v>40</v>
      </c>
      <c r="E584" s="2" t="s">
        <v>253</v>
      </c>
      <c r="F584" s="2" t="s">
        <v>120</v>
      </c>
      <c r="G584" s="27">
        <f>SUM(G585)</f>
        <v>5106680.97</v>
      </c>
      <c r="H584" s="28"/>
      <c r="I584" s="29"/>
      <c r="J584" s="10">
        <f>SUM(J585)</f>
        <v>5106680.97</v>
      </c>
      <c r="K584" s="8">
        <f t="shared" si="16"/>
        <v>100</v>
      </c>
    </row>
    <row r="585" spans="1:11" ht="15" customHeight="1">
      <c r="A585" s="30" t="s">
        <v>150</v>
      </c>
      <c r="B585" s="25"/>
      <c r="C585" s="26"/>
      <c r="D585" s="2" t="s">
        <v>40</v>
      </c>
      <c r="E585" s="2" t="s">
        <v>253</v>
      </c>
      <c r="F585" s="2" t="s">
        <v>149</v>
      </c>
      <c r="G585" s="27">
        <v>5106680.97</v>
      </c>
      <c r="H585" s="28"/>
      <c r="I585" s="29"/>
      <c r="J585" s="8">
        <v>5106680.97</v>
      </c>
      <c r="K585" s="8">
        <f t="shared" si="16"/>
        <v>100</v>
      </c>
    </row>
    <row r="586" spans="1:11" ht="12.75" customHeight="1">
      <c r="A586" s="30" t="s">
        <v>117</v>
      </c>
      <c r="B586" s="25"/>
      <c r="C586" s="26"/>
      <c r="D586" s="2" t="s">
        <v>40</v>
      </c>
      <c r="E586" s="2" t="s">
        <v>253</v>
      </c>
      <c r="F586" s="2" t="s">
        <v>115</v>
      </c>
      <c r="G586" s="27">
        <f>SUM(G587)</f>
        <v>1022983.27</v>
      </c>
      <c r="H586" s="28"/>
      <c r="I586" s="29"/>
      <c r="J586" s="8">
        <f>SUM(J587)</f>
        <v>1006285.91</v>
      </c>
      <c r="K586" s="8">
        <f t="shared" si="16"/>
        <v>98.36777780344346</v>
      </c>
    </row>
    <row r="587" spans="1:11" ht="22.5" customHeight="1">
      <c r="A587" s="30" t="s">
        <v>125</v>
      </c>
      <c r="B587" s="25"/>
      <c r="C587" s="26"/>
      <c r="D587" s="2" t="s">
        <v>40</v>
      </c>
      <c r="E587" s="2" t="s">
        <v>253</v>
      </c>
      <c r="F587" s="2" t="s">
        <v>121</v>
      </c>
      <c r="G587" s="27">
        <v>1022983.27</v>
      </c>
      <c r="H587" s="28"/>
      <c r="I587" s="29"/>
      <c r="J587" s="8">
        <v>1006285.91</v>
      </c>
      <c r="K587" s="8">
        <f t="shared" si="16"/>
        <v>98.36777780344346</v>
      </c>
    </row>
    <row r="588" spans="1:11" ht="23.25" customHeight="1" hidden="1">
      <c r="A588" s="25" t="s">
        <v>194</v>
      </c>
      <c r="B588" s="25"/>
      <c r="C588" s="26"/>
      <c r="D588" s="2" t="s">
        <v>40</v>
      </c>
      <c r="E588" s="2" t="s">
        <v>253</v>
      </c>
      <c r="F588" s="2" t="s">
        <v>136</v>
      </c>
      <c r="G588" s="27">
        <f>SUM(G589)</f>
        <v>0</v>
      </c>
      <c r="H588" s="28"/>
      <c r="I588" s="29"/>
      <c r="J588" s="8">
        <f>SUM(J589)</f>
        <v>0</v>
      </c>
      <c r="K588" s="8" t="e">
        <f t="shared" si="16"/>
        <v>#DIV/0!</v>
      </c>
    </row>
    <row r="589" spans="1:11" ht="18" customHeight="1" hidden="1">
      <c r="A589" s="25" t="s">
        <v>193</v>
      </c>
      <c r="B589" s="25"/>
      <c r="C589" s="26"/>
      <c r="D589" s="2" t="s">
        <v>40</v>
      </c>
      <c r="E589" s="2" t="s">
        <v>253</v>
      </c>
      <c r="F589" s="2" t="s">
        <v>195</v>
      </c>
      <c r="G589" s="27">
        <v>0</v>
      </c>
      <c r="H589" s="28"/>
      <c r="I589" s="29"/>
      <c r="J589" s="8">
        <v>0</v>
      </c>
      <c r="K589" s="8" t="e">
        <f t="shared" si="16"/>
        <v>#DIV/0!</v>
      </c>
    </row>
    <row r="590" spans="1:11" ht="14.25" customHeight="1">
      <c r="A590" s="25" t="s">
        <v>180</v>
      </c>
      <c r="B590" s="25"/>
      <c r="C590" s="26"/>
      <c r="D590" s="2" t="s">
        <v>40</v>
      </c>
      <c r="E590" s="2" t="s">
        <v>253</v>
      </c>
      <c r="F590" s="2" t="s">
        <v>126</v>
      </c>
      <c r="G590" s="27">
        <f>SUM(G591:I592)</f>
        <v>23764.01</v>
      </c>
      <c r="H590" s="28"/>
      <c r="I590" s="29"/>
      <c r="J590" s="8">
        <f>SUM(J591:J592)</f>
        <v>23764.01</v>
      </c>
      <c r="K590" s="8">
        <f t="shared" si="16"/>
        <v>100</v>
      </c>
    </row>
    <row r="591" spans="1:11" ht="17.25" customHeight="1" hidden="1">
      <c r="A591" s="25" t="s">
        <v>193</v>
      </c>
      <c r="B591" s="25"/>
      <c r="C591" s="26"/>
      <c r="D591" s="2" t="s">
        <v>40</v>
      </c>
      <c r="E591" s="2" t="s">
        <v>253</v>
      </c>
      <c r="F591" s="2" t="s">
        <v>192</v>
      </c>
      <c r="G591" s="27">
        <v>0</v>
      </c>
      <c r="H591" s="28"/>
      <c r="I591" s="29"/>
      <c r="J591" s="8">
        <v>0</v>
      </c>
      <c r="K591" s="8" t="e">
        <f t="shared" si="16"/>
        <v>#DIV/0!</v>
      </c>
    </row>
    <row r="592" spans="1:11" ht="18" customHeight="1">
      <c r="A592" s="25" t="s">
        <v>151</v>
      </c>
      <c r="B592" s="25"/>
      <c r="C592" s="26"/>
      <c r="D592" s="2" t="s">
        <v>40</v>
      </c>
      <c r="E592" s="2" t="s">
        <v>253</v>
      </c>
      <c r="F592" s="2" t="s">
        <v>122</v>
      </c>
      <c r="G592" s="27">
        <v>23764.01</v>
      </c>
      <c r="H592" s="28"/>
      <c r="I592" s="29"/>
      <c r="J592" s="10">
        <v>23764.01</v>
      </c>
      <c r="K592" s="8">
        <f t="shared" si="16"/>
        <v>100</v>
      </c>
    </row>
    <row r="593" spans="1:11" ht="35.25" customHeight="1">
      <c r="A593" s="25" t="s">
        <v>438</v>
      </c>
      <c r="B593" s="25"/>
      <c r="C593" s="26"/>
      <c r="D593" s="2" t="s">
        <v>40</v>
      </c>
      <c r="E593" s="2" t="s">
        <v>439</v>
      </c>
      <c r="F593" s="2" t="s">
        <v>24</v>
      </c>
      <c r="G593" s="27">
        <f>SUM(G594,)</f>
        <v>150755</v>
      </c>
      <c r="H593" s="28"/>
      <c r="I593" s="29"/>
      <c r="J593" s="8">
        <f>SUM(J594)</f>
        <v>150755</v>
      </c>
      <c r="K593" s="8">
        <f t="shared" si="16"/>
        <v>100</v>
      </c>
    </row>
    <row r="594" spans="1:11" ht="18" customHeight="1">
      <c r="A594" s="30" t="s">
        <v>117</v>
      </c>
      <c r="B594" s="25"/>
      <c r="C594" s="26"/>
      <c r="D594" s="2" t="s">
        <v>40</v>
      </c>
      <c r="E594" s="2" t="s">
        <v>439</v>
      </c>
      <c r="F594" s="2" t="s">
        <v>115</v>
      </c>
      <c r="G594" s="27">
        <f>SUM(G595)</f>
        <v>150755</v>
      </c>
      <c r="H594" s="28"/>
      <c r="I594" s="29"/>
      <c r="J594" s="8">
        <f>SUM(J595)</f>
        <v>150755</v>
      </c>
      <c r="K594" s="8">
        <f aca="true" t="shared" si="17" ref="K594:K614">SUM(J594/G594*100)</f>
        <v>100</v>
      </c>
    </row>
    <row r="595" spans="1:11" ht="23.25" customHeight="1">
      <c r="A595" s="30" t="s">
        <v>125</v>
      </c>
      <c r="B595" s="25"/>
      <c r="C595" s="26"/>
      <c r="D595" s="2" t="s">
        <v>40</v>
      </c>
      <c r="E595" s="2" t="s">
        <v>439</v>
      </c>
      <c r="F595" s="2" t="s">
        <v>121</v>
      </c>
      <c r="G595" s="27">
        <v>150755</v>
      </c>
      <c r="H595" s="28"/>
      <c r="I595" s="29"/>
      <c r="J595" s="8">
        <v>150755</v>
      </c>
      <c r="K595" s="8">
        <f t="shared" si="17"/>
        <v>100</v>
      </c>
    </row>
    <row r="596" spans="1:11" ht="35.25" customHeight="1">
      <c r="A596" s="30" t="s">
        <v>561</v>
      </c>
      <c r="B596" s="25"/>
      <c r="C596" s="26"/>
      <c r="D596" s="2" t="s">
        <v>40</v>
      </c>
      <c r="E596" s="2" t="s">
        <v>562</v>
      </c>
      <c r="F596" s="2" t="s">
        <v>24</v>
      </c>
      <c r="G596" s="22">
        <f>SUM(G597)</f>
        <v>50000</v>
      </c>
      <c r="H596" s="23"/>
      <c r="I596" s="24"/>
      <c r="J596" s="8">
        <f>SUM(J597)</f>
        <v>50000</v>
      </c>
      <c r="K596" s="8">
        <f t="shared" si="17"/>
        <v>100</v>
      </c>
    </row>
    <row r="597" spans="1:11" ht="12.75" customHeight="1">
      <c r="A597" s="30" t="s">
        <v>139</v>
      </c>
      <c r="B597" s="25"/>
      <c r="C597" s="26"/>
      <c r="D597" s="2" t="s">
        <v>40</v>
      </c>
      <c r="E597" s="2" t="s">
        <v>562</v>
      </c>
      <c r="F597" s="2" t="s">
        <v>136</v>
      </c>
      <c r="G597" s="22">
        <f>SUM(G598)</f>
        <v>50000</v>
      </c>
      <c r="H597" s="23"/>
      <c r="I597" s="24"/>
      <c r="J597" s="8">
        <f>SUM(J598)</f>
        <v>50000</v>
      </c>
      <c r="K597" s="8">
        <f t="shared" si="17"/>
        <v>100</v>
      </c>
    </row>
    <row r="598" spans="1:11" ht="12" customHeight="1">
      <c r="A598" s="30" t="s">
        <v>432</v>
      </c>
      <c r="B598" s="25"/>
      <c r="C598" s="26"/>
      <c r="D598" s="2" t="s">
        <v>40</v>
      </c>
      <c r="E598" s="2" t="s">
        <v>562</v>
      </c>
      <c r="F598" s="2" t="s">
        <v>431</v>
      </c>
      <c r="G598" s="22">
        <v>50000</v>
      </c>
      <c r="H598" s="23"/>
      <c r="I598" s="24"/>
      <c r="J598" s="8">
        <v>50000</v>
      </c>
      <c r="K598" s="8">
        <f t="shared" si="17"/>
        <v>100</v>
      </c>
    </row>
    <row r="599" spans="1:11" ht="23.25" customHeight="1">
      <c r="A599" s="30" t="s">
        <v>563</v>
      </c>
      <c r="B599" s="25"/>
      <c r="C599" s="26"/>
      <c r="D599" s="2" t="s">
        <v>40</v>
      </c>
      <c r="E599" s="2" t="s">
        <v>564</v>
      </c>
      <c r="F599" s="2" t="s">
        <v>24</v>
      </c>
      <c r="G599" s="22">
        <f>SUM(G600)</f>
        <v>100000</v>
      </c>
      <c r="H599" s="23"/>
      <c r="I599" s="24"/>
      <c r="J599" s="8">
        <f>SUM(J600)</f>
        <v>100000</v>
      </c>
      <c r="K599" s="8">
        <f t="shared" si="17"/>
        <v>100</v>
      </c>
    </row>
    <row r="600" spans="1:11" ht="12.75" customHeight="1">
      <c r="A600" s="30" t="s">
        <v>124</v>
      </c>
      <c r="B600" s="25"/>
      <c r="C600" s="26"/>
      <c r="D600" s="2" t="s">
        <v>40</v>
      </c>
      <c r="E600" s="2" t="s">
        <v>564</v>
      </c>
      <c r="F600" s="2" t="s">
        <v>115</v>
      </c>
      <c r="G600" s="22">
        <f>SUM(G601)</f>
        <v>100000</v>
      </c>
      <c r="H600" s="23"/>
      <c r="I600" s="24"/>
      <c r="J600" s="8">
        <f>SUM(J601)</f>
        <v>100000</v>
      </c>
      <c r="K600" s="8">
        <f t="shared" si="17"/>
        <v>100</v>
      </c>
    </row>
    <row r="601" spans="1:11" ht="23.25" customHeight="1">
      <c r="A601" s="30" t="s">
        <v>125</v>
      </c>
      <c r="B601" s="25"/>
      <c r="C601" s="26"/>
      <c r="D601" s="2" t="s">
        <v>40</v>
      </c>
      <c r="E601" s="2" t="s">
        <v>564</v>
      </c>
      <c r="F601" s="2" t="s">
        <v>121</v>
      </c>
      <c r="G601" s="22">
        <v>100000</v>
      </c>
      <c r="H601" s="23"/>
      <c r="I601" s="24"/>
      <c r="J601" s="8">
        <v>100000</v>
      </c>
      <c r="K601" s="8">
        <f t="shared" si="17"/>
        <v>100</v>
      </c>
    </row>
    <row r="602" spans="1:11" ht="36" customHeight="1">
      <c r="A602" s="46" t="s">
        <v>366</v>
      </c>
      <c r="B602" s="47"/>
      <c r="C602" s="48"/>
      <c r="D602" s="2" t="s">
        <v>40</v>
      </c>
      <c r="E602" s="2" t="s">
        <v>258</v>
      </c>
      <c r="F602" s="2" t="s">
        <v>24</v>
      </c>
      <c r="G602" s="27">
        <f>SUM(G603)</f>
        <v>141961</v>
      </c>
      <c r="H602" s="28"/>
      <c r="I602" s="29"/>
      <c r="J602" s="8">
        <f>SUM(J603)</f>
        <v>141961</v>
      </c>
      <c r="K602" s="8">
        <f t="shared" si="17"/>
        <v>100</v>
      </c>
    </row>
    <row r="603" spans="1:11" ht="15" customHeight="1">
      <c r="A603" s="46" t="s">
        <v>367</v>
      </c>
      <c r="B603" s="47"/>
      <c r="C603" s="48"/>
      <c r="D603" s="2" t="s">
        <v>40</v>
      </c>
      <c r="E603" s="2" t="s">
        <v>374</v>
      </c>
      <c r="F603" s="2" t="s">
        <v>24</v>
      </c>
      <c r="G603" s="27">
        <f>SUM(G605,G607)</f>
        <v>141961</v>
      </c>
      <c r="H603" s="28"/>
      <c r="I603" s="29"/>
      <c r="J603" s="8">
        <f>SUM(J604)</f>
        <v>141961</v>
      </c>
      <c r="K603" s="8">
        <f t="shared" si="17"/>
        <v>100</v>
      </c>
    </row>
    <row r="604" spans="1:11" ht="26.25" customHeight="1">
      <c r="A604" s="30" t="s">
        <v>152</v>
      </c>
      <c r="B604" s="25"/>
      <c r="C604" s="26"/>
      <c r="D604" s="2" t="s">
        <v>40</v>
      </c>
      <c r="E604" s="2" t="s">
        <v>373</v>
      </c>
      <c r="F604" s="2" t="s">
        <v>24</v>
      </c>
      <c r="G604" s="27">
        <f>SUM(G605,G607)</f>
        <v>141961</v>
      </c>
      <c r="H604" s="28"/>
      <c r="I604" s="29"/>
      <c r="J604" s="8">
        <f>SUM(J605+J607)</f>
        <v>141961</v>
      </c>
      <c r="K604" s="8">
        <f t="shared" si="17"/>
        <v>100</v>
      </c>
    </row>
    <row r="605" spans="1:11" ht="15.75" customHeight="1">
      <c r="A605" s="30" t="s">
        <v>117</v>
      </c>
      <c r="B605" s="25"/>
      <c r="C605" s="26"/>
      <c r="D605" s="2" t="s">
        <v>40</v>
      </c>
      <c r="E605" s="2" t="s">
        <v>373</v>
      </c>
      <c r="F605" s="2" t="s">
        <v>115</v>
      </c>
      <c r="G605" s="27">
        <f>SUM(G606)</f>
        <v>33000</v>
      </c>
      <c r="H605" s="28"/>
      <c r="I605" s="29"/>
      <c r="J605" s="8">
        <f>SUM(J606)</f>
        <v>33000</v>
      </c>
      <c r="K605" s="8">
        <f t="shared" si="17"/>
        <v>100</v>
      </c>
    </row>
    <row r="606" spans="1:11" ht="15" customHeight="1">
      <c r="A606" s="30" t="s">
        <v>125</v>
      </c>
      <c r="B606" s="25"/>
      <c r="C606" s="26"/>
      <c r="D606" s="2" t="s">
        <v>40</v>
      </c>
      <c r="E606" s="2" t="s">
        <v>373</v>
      </c>
      <c r="F606" s="2" t="s">
        <v>121</v>
      </c>
      <c r="G606" s="27">
        <v>33000</v>
      </c>
      <c r="H606" s="28"/>
      <c r="I606" s="29"/>
      <c r="J606" s="8">
        <v>33000</v>
      </c>
      <c r="K606" s="8">
        <f t="shared" si="17"/>
        <v>100</v>
      </c>
    </row>
    <row r="607" spans="1:11" ht="14.25" customHeight="1">
      <c r="A607" s="30" t="s">
        <v>134</v>
      </c>
      <c r="B607" s="25"/>
      <c r="C607" s="26"/>
      <c r="D607" s="2" t="s">
        <v>40</v>
      </c>
      <c r="E607" s="2" t="s">
        <v>373</v>
      </c>
      <c r="F607" s="2" t="s">
        <v>129</v>
      </c>
      <c r="G607" s="27">
        <v>108961</v>
      </c>
      <c r="H607" s="28"/>
      <c r="I607" s="29"/>
      <c r="J607" s="8">
        <v>108961</v>
      </c>
      <c r="K607" s="8">
        <f t="shared" si="17"/>
        <v>100</v>
      </c>
    </row>
    <row r="608" spans="1:11" ht="19.5" customHeight="1" hidden="1">
      <c r="A608" s="30" t="s">
        <v>112</v>
      </c>
      <c r="B608" s="25"/>
      <c r="C608" s="26"/>
      <c r="D608" s="2" t="s">
        <v>40</v>
      </c>
      <c r="E608" s="2" t="s">
        <v>199</v>
      </c>
      <c r="F608" s="2" t="s">
        <v>24</v>
      </c>
      <c r="G608" s="27">
        <f>SUM(G609)</f>
        <v>0</v>
      </c>
      <c r="H608" s="28"/>
      <c r="I608" s="29"/>
      <c r="J608" s="8">
        <f>SUM(J609)</f>
        <v>0</v>
      </c>
      <c r="K608" s="8" t="e">
        <f t="shared" si="17"/>
        <v>#DIV/0!</v>
      </c>
    </row>
    <row r="609" spans="1:11" ht="20.25" customHeight="1" hidden="1">
      <c r="A609" s="30" t="s">
        <v>111</v>
      </c>
      <c r="B609" s="25"/>
      <c r="C609" s="26"/>
      <c r="D609" s="2" t="s">
        <v>40</v>
      </c>
      <c r="E609" s="2" t="s">
        <v>201</v>
      </c>
      <c r="F609" s="2" t="s">
        <v>24</v>
      </c>
      <c r="G609" s="27">
        <f>SUM(G610)</f>
        <v>0</v>
      </c>
      <c r="H609" s="28"/>
      <c r="I609" s="29"/>
      <c r="J609" s="8">
        <f>SUM(J610)</f>
        <v>0</v>
      </c>
      <c r="K609" s="8" t="e">
        <f t="shared" si="17"/>
        <v>#DIV/0!</v>
      </c>
    </row>
    <row r="610" spans="1:11" ht="18" customHeight="1" hidden="1">
      <c r="A610" s="30" t="s">
        <v>202</v>
      </c>
      <c r="B610" s="25"/>
      <c r="C610" s="26"/>
      <c r="D610" s="2" t="s">
        <v>40</v>
      </c>
      <c r="E610" s="2" t="s">
        <v>203</v>
      </c>
      <c r="F610" s="2" t="s">
        <v>24</v>
      </c>
      <c r="G610" s="27">
        <f>SUM(G611)</f>
        <v>0</v>
      </c>
      <c r="H610" s="28"/>
      <c r="I610" s="29"/>
      <c r="J610" s="8">
        <f>SUM(J611)</f>
        <v>0</v>
      </c>
      <c r="K610" s="8" t="e">
        <f t="shared" si="17"/>
        <v>#DIV/0!</v>
      </c>
    </row>
    <row r="611" spans="1:11" ht="21" customHeight="1" hidden="1">
      <c r="A611" s="30" t="s">
        <v>355</v>
      </c>
      <c r="B611" s="25"/>
      <c r="C611" s="26"/>
      <c r="D611" s="2" t="s">
        <v>40</v>
      </c>
      <c r="E611" s="2" t="s">
        <v>356</v>
      </c>
      <c r="F611" s="2" t="s">
        <v>24</v>
      </c>
      <c r="G611" s="27">
        <f>SUM(G612)</f>
        <v>0</v>
      </c>
      <c r="H611" s="28"/>
      <c r="I611" s="29"/>
      <c r="J611" s="8">
        <f>SUM(J612)</f>
        <v>0</v>
      </c>
      <c r="K611" s="8" t="e">
        <f t="shared" si="17"/>
        <v>#DIV/0!</v>
      </c>
    </row>
    <row r="612" spans="1:11" ht="18" customHeight="1" hidden="1">
      <c r="A612" s="30" t="s">
        <v>130</v>
      </c>
      <c r="B612" s="25"/>
      <c r="C612" s="26"/>
      <c r="D612" s="2" t="s">
        <v>40</v>
      </c>
      <c r="E612" s="2" t="s">
        <v>356</v>
      </c>
      <c r="F612" s="2" t="s">
        <v>129</v>
      </c>
      <c r="G612" s="27">
        <v>0</v>
      </c>
      <c r="H612" s="28"/>
      <c r="I612" s="29"/>
      <c r="J612" s="10">
        <v>0</v>
      </c>
      <c r="K612" s="8" t="e">
        <f t="shared" si="17"/>
        <v>#DIV/0!</v>
      </c>
    </row>
    <row r="613" spans="1:11" ht="15" customHeight="1">
      <c r="A613" s="46" t="s">
        <v>92</v>
      </c>
      <c r="B613" s="47"/>
      <c r="C613" s="48"/>
      <c r="D613" s="2" t="s">
        <v>42</v>
      </c>
      <c r="E613" s="2" t="s">
        <v>200</v>
      </c>
      <c r="F613" s="2" t="s">
        <v>24</v>
      </c>
      <c r="G613" s="27">
        <f>SUM(G614,G636)</f>
        <v>4218083.529999999</v>
      </c>
      <c r="H613" s="28"/>
      <c r="I613" s="29"/>
      <c r="J613" s="10">
        <f>SUM(J614)</f>
        <v>4214355.73</v>
      </c>
      <c r="K613" s="8">
        <f t="shared" si="17"/>
        <v>99.91162337176384</v>
      </c>
    </row>
    <row r="614" spans="1:11" ht="19.5" customHeight="1">
      <c r="A614" s="46" t="s">
        <v>425</v>
      </c>
      <c r="B614" s="47"/>
      <c r="C614" s="48"/>
      <c r="D614" s="2" t="s">
        <v>42</v>
      </c>
      <c r="E614" s="2" t="s">
        <v>243</v>
      </c>
      <c r="F614" s="2" t="s">
        <v>24</v>
      </c>
      <c r="G614" s="27">
        <f>SUM(G615,G619,G628)</f>
        <v>4218083.529999999</v>
      </c>
      <c r="H614" s="28"/>
      <c r="I614" s="29"/>
      <c r="J614" s="8">
        <f>SUM(J615,J619,J628)</f>
        <v>4214355.73</v>
      </c>
      <c r="K614" s="8">
        <f t="shared" si="17"/>
        <v>99.91162337176384</v>
      </c>
    </row>
    <row r="615" spans="1:11" ht="25.5" customHeight="1" hidden="1">
      <c r="A615" s="46" t="s">
        <v>333</v>
      </c>
      <c r="B615" s="47"/>
      <c r="C615" s="48"/>
      <c r="D615" s="2" t="s">
        <v>42</v>
      </c>
      <c r="E615" s="2" t="s">
        <v>244</v>
      </c>
      <c r="F615" s="2" t="s">
        <v>24</v>
      </c>
      <c r="G615" s="27">
        <f>SUM(G618)</f>
        <v>0</v>
      </c>
      <c r="H615" s="28"/>
      <c r="I615" s="29"/>
      <c r="J615" s="8">
        <v>0</v>
      </c>
      <c r="K615" s="8">
        <v>0</v>
      </c>
    </row>
    <row r="616" spans="1:11" ht="24" customHeight="1" hidden="1">
      <c r="A616" s="30" t="s">
        <v>345</v>
      </c>
      <c r="B616" s="25"/>
      <c r="C616" s="26"/>
      <c r="D616" s="2" t="s">
        <v>42</v>
      </c>
      <c r="E616" s="2" t="s">
        <v>346</v>
      </c>
      <c r="F616" s="2" t="s">
        <v>24</v>
      </c>
      <c r="G616" s="27">
        <f>SUM(G618)</f>
        <v>0</v>
      </c>
      <c r="H616" s="28"/>
      <c r="I616" s="29"/>
      <c r="J616" s="8">
        <v>0</v>
      </c>
      <c r="K616" s="8" t="e">
        <f aca="true" t="shared" si="18" ref="K616:K625">SUM(J616/G616*100)</f>
        <v>#DIV/0!</v>
      </c>
    </row>
    <row r="617" spans="1:11" ht="18" customHeight="1" hidden="1">
      <c r="A617" s="30" t="s">
        <v>347</v>
      </c>
      <c r="B617" s="25"/>
      <c r="C617" s="26"/>
      <c r="D617" s="2" t="s">
        <v>42</v>
      </c>
      <c r="E617" s="2" t="s">
        <v>346</v>
      </c>
      <c r="F617" s="2" t="s">
        <v>115</v>
      </c>
      <c r="G617" s="27">
        <f>SUM(G618)</f>
        <v>0</v>
      </c>
      <c r="H617" s="28"/>
      <c r="I617" s="29"/>
      <c r="J617" s="8">
        <v>0</v>
      </c>
      <c r="K617" s="8" t="e">
        <f t="shared" si="18"/>
        <v>#DIV/0!</v>
      </c>
    </row>
    <row r="618" spans="1:11" ht="27.75" customHeight="1" hidden="1">
      <c r="A618" s="30" t="s">
        <v>125</v>
      </c>
      <c r="B618" s="25"/>
      <c r="C618" s="26"/>
      <c r="D618" s="2" t="s">
        <v>42</v>
      </c>
      <c r="E618" s="2" t="s">
        <v>346</v>
      </c>
      <c r="F618" s="2" t="s">
        <v>121</v>
      </c>
      <c r="G618" s="27">
        <v>0</v>
      </c>
      <c r="H618" s="28"/>
      <c r="I618" s="29"/>
      <c r="J618" s="8">
        <v>0</v>
      </c>
      <c r="K618" s="8" t="e">
        <f t="shared" si="18"/>
        <v>#DIV/0!</v>
      </c>
    </row>
    <row r="619" spans="1:11" ht="32.25" customHeight="1">
      <c r="A619" s="46" t="s">
        <v>442</v>
      </c>
      <c r="B619" s="47"/>
      <c r="C619" s="48"/>
      <c r="D619" s="2" t="s">
        <v>42</v>
      </c>
      <c r="E619" s="2" t="s">
        <v>254</v>
      </c>
      <c r="F619" s="2" t="s">
        <v>24</v>
      </c>
      <c r="G619" s="27">
        <f>SUM(G621,G623,G626)</f>
        <v>479574.73</v>
      </c>
      <c r="H619" s="28"/>
      <c r="I619" s="29"/>
      <c r="J619" s="8">
        <f>SUM(J620,J623)</f>
        <v>479574.73</v>
      </c>
      <c r="K619" s="8">
        <f t="shared" si="18"/>
        <v>100</v>
      </c>
    </row>
    <row r="620" spans="1:11" ht="15" customHeight="1">
      <c r="A620" s="30" t="s">
        <v>165</v>
      </c>
      <c r="B620" s="25"/>
      <c r="C620" s="26"/>
      <c r="D620" s="2" t="s">
        <v>42</v>
      </c>
      <c r="E620" s="2" t="s">
        <v>255</v>
      </c>
      <c r="F620" s="2" t="s">
        <v>24</v>
      </c>
      <c r="G620" s="51">
        <f>SUM(G621)</f>
        <v>52982.32</v>
      </c>
      <c r="H620" s="52"/>
      <c r="I620" s="53"/>
      <c r="J620" s="15">
        <f>SUM(J621)</f>
        <v>52982.32</v>
      </c>
      <c r="K620" s="8">
        <f t="shared" si="18"/>
        <v>100</v>
      </c>
    </row>
    <row r="621" spans="1:11" ht="13.5" customHeight="1">
      <c r="A621" s="30" t="s">
        <v>117</v>
      </c>
      <c r="B621" s="25"/>
      <c r="C621" s="26"/>
      <c r="D621" s="2" t="s">
        <v>42</v>
      </c>
      <c r="E621" s="2" t="s">
        <v>256</v>
      </c>
      <c r="F621" s="2" t="s">
        <v>115</v>
      </c>
      <c r="G621" s="51">
        <f>SUM(G622)</f>
        <v>52982.32</v>
      </c>
      <c r="H621" s="52"/>
      <c r="I621" s="53"/>
      <c r="J621" s="16">
        <f>SUM(J622)</f>
        <v>52982.32</v>
      </c>
      <c r="K621" s="8">
        <f t="shared" si="18"/>
        <v>100</v>
      </c>
    </row>
    <row r="622" spans="1:11" ht="15" customHeight="1">
      <c r="A622" s="30" t="s">
        <v>125</v>
      </c>
      <c r="B622" s="25"/>
      <c r="C622" s="26"/>
      <c r="D622" s="2" t="s">
        <v>42</v>
      </c>
      <c r="E622" s="2" t="s">
        <v>256</v>
      </c>
      <c r="F622" s="2" t="s">
        <v>121</v>
      </c>
      <c r="G622" s="51">
        <v>52982.32</v>
      </c>
      <c r="H622" s="52"/>
      <c r="I622" s="53"/>
      <c r="J622" s="15">
        <v>52982.32</v>
      </c>
      <c r="K622" s="8">
        <f t="shared" si="18"/>
        <v>100</v>
      </c>
    </row>
    <row r="623" spans="1:11" ht="15" customHeight="1">
      <c r="A623" s="30" t="s">
        <v>284</v>
      </c>
      <c r="B623" s="25"/>
      <c r="C623" s="26"/>
      <c r="D623" s="2" t="s">
        <v>42</v>
      </c>
      <c r="E623" s="2" t="s">
        <v>281</v>
      </c>
      <c r="F623" s="2" t="s">
        <v>24</v>
      </c>
      <c r="G623" s="51">
        <f>SUM(G624)</f>
        <v>426592.41</v>
      </c>
      <c r="H623" s="52"/>
      <c r="I623" s="53"/>
      <c r="J623" s="8">
        <f>SUM(J624)</f>
        <v>426592.41</v>
      </c>
      <c r="K623" s="8">
        <f t="shared" si="18"/>
        <v>100</v>
      </c>
    </row>
    <row r="624" spans="1:11" ht="15" customHeight="1">
      <c r="A624" s="30" t="s">
        <v>117</v>
      </c>
      <c r="B624" s="25"/>
      <c r="C624" s="26"/>
      <c r="D624" s="2" t="s">
        <v>42</v>
      </c>
      <c r="E624" s="2" t="s">
        <v>281</v>
      </c>
      <c r="F624" s="2" t="s">
        <v>115</v>
      </c>
      <c r="G624" s="51">
        <f>SUM(G625)</f>
        <v>426592.41</v>
      </c>
      <c r="H624" s="52"/>
      <c r="I624" s="53"/>
      <c r="J624" s="8">
        <f>SUM(J625)</f>
        <v>426592.41</v>
      </c>
      <c r="K624" s="8">
        <f t="shared" si="18"/>
        <v>100</v>
      </c>
    </row>
    <row r="625" spans="1:11" ht="18.75" customHeight="1">
      <c r="A625" s="30" t="s">
        <v>125</v>
      </c>
      <c r="B625" s="25"/>
      <c r="C625" s="26"/>
      <c r="D625" s="2" t="s">
        <v>42</v>
      </c>
      <c r="E625" s="2" t="s">
        <v>281</v>
      </c>
      <c r="F625" s="2" t="s">
        <v>121</v>
      </c>
      <c r="G625" s="51">
        <v>426592.41</v>
      </c>
      <c r="H625" s="52"/>
      <c r="I625" s="53"/>
      <c r="J625" s="8">
        <v>426592.41</v>
      </c>
      <c r="K625" s="8">
        <f t="shared" si="18"/>
        <v>100</v>
      </c>
    </row>
    <row r="626" spans="1:11" ht="25.5" customHeight="1" hidden="1">
      <c r="A626" s="30" t="s">
        <v>441</v>
      </c>
      <c r="B626" s="25"/>
      <c r="C626" s="26"/>
      <c r="D626" s="2" t="s">
        <v>42</v>
      </c>
      <c r="E626" s="2" t="s">
        <v>440</v>
      </c>
      <c r="F626" s="2" t="s">
        <v>24</v>
      </c>
      <c r="G626" s="51">
        <f>SUM(G627)</f>
        <v>0</v>
      </c>
      <c r="H626" s="52"/>
      <c r="I626" s="53"/>
      <c r="J626" s="8"/>
      <c r="K626" s="8"/>
    </row>
    <row r="627" spans="1:11" ht="15" customHeight="1" hidden="1">
      <c r="A627" s="30" t="s">
        <v>441</v>
      </c>
      <c r="B627" s="25"/>
      <c r="C627" s="26"/>
      <c r="D627" s="2" t="s">
        <v>42</v>
      </c>
      <c r="E627" s="2" t="s">
        <v>440</v>
      </c>
      <c r="F627" s="2" t="s">
        <v>121</v>
      </c>
      <c r="G627" s="51">
        <v>0</v>
      </c>
      <c r="H627" s="52"/>
      <c r="I627" s="53"/>
      <c r="J627" s="10">
        <v>0</v>
      </c>
      <c r="K627" s="8"/>
    </row>
    <row r="628" spans="1:11" ht="21.75" customHeight="1">
      <c r="A628" s="30" t="s">
        <v>148</v>
      </c>
      <c r="B628" s="25"/>
      <c r="C628" s="26"/>
      <c r="D628" s="2" t="s">
        <v>42</v>
      </c>
      <c r="E628" s="2" t="s">
        <v>461</v>
      </c>
      <c r="F628" s="2" t="s">
        <v>24</v>
      </c>
      <c r="G628" s="27">
        <f>SUM(G629,G631,G633,G635)</f>
        <v>3738508.8</v>
      </c>
      <c r="H628" s="28"/>
      <c r="I628" s="29"/>
      <c r="J628" s="8">
        <f>SUM(J629,J631,J633,J635)</f>
        <v>3734781</v>
      </c>
      <c r="K628" s="8">
        <f aca="true" t="shared" si="19" ref="K628:K659">SUM(J628/G628*100)</f>
        <v>99.90028644576148</v>
      </c>
    </row>
    <row r="629" spans="1:11" ht="36" customHeight="1">
      <c r="A629" s="30" t="s">
        <v>123</v>
      </c>
      <c r="B629" s="25"/>
      <c r="C629" s="26"/>
      <c r="D629" s="2" t="s">
        <v>42</v>
      </c>
      <c r="E629" s="2" t="s">
        <v>462</v>
      </c>
      <c r="F629" s="2" t="s">
        <v>120</v>
      </c>
      <c r="G629" s="27">
        <f>SUM(G630)</f>
        <v>3387253.31</v>
      </c>
      <c r="H629" s="28"/>
      <c r="I629" s="29"/>
      <c r="J629" s="8">
        <f>SUM(J630)</f>
        <v>3387253.31</v>
      </c>
      <c r="K629" s="8">
        <f t="shared" si="19"/>
        <v>100</v>
      </c>
    </row>
    <row r="630" spans="1:11" ht="12" customHeight="1">
      <c r="A630" s="30" t="s">
        <v>150</v>
      </c>
      <c r="B630" s="25"/>
      <c r="C630" s="26"/>
      <c r="D630" s="2" t="s">
        <v>42</v>
      </c>
      <c r="E630" s="2" t="s">
        <v>462</v>
      </c>
      <c r="F630" s="2" t="s">
        <v>149</v>
      </c>
      <c r="G630" s="27">
        <v>3387253.31</v>
      </c>
      <c r="H630" s="28"/>
      <c r="I630" s="29"/>
      <c r="J630" s="8">
        <v>3387253.31</v>
      </c>
      <c r="K630" s="8">
        <f t="shared" si="19"/>
        <v>100</v>
      </c>
    </row>
    <row r="631" spans="1:11" ht="12" customHeight="1">
      <c r="A631" s="30" t="s">
        <v>117</v>
      </c>
      <c r="B631" s="25"/>
      <c r="C631" s="26"/>
      <c r="D631" s="2" t="s">
        <v>42</v>
      </c>
      <c r="E631" s="2" t="s">
        <v>462</v>
      </c>
      <c r="F631" s="2" t="s">
        <v>115</v>
      </c>
      <c r="G631" s="27">
        <f>SUM(G632)</f>
        <v>350184.46</v>
      </c>
      <c r="H631" s="28"/>
      <c r="I631" s="29"/>
      <c r="J631" s="10">
        <f>SUM(J632)</f>
        <v>346456.66</v>
      </c>
      <c r="K631" s="8">
        <f t="shared" si="19"/>
        <v>98.93547532063529</v>
      </c>
    </row>
    <row r="632" spans="1:11" ht="18.75" customHeight="1">
      <c r="A632" s="30" t="s">
        <v>125</v>
      </c>
      <c r="B632" s="25"/>
      <c r="C632" s="26"/>
      <c r="D632" s="2" t="s">
        <v>42</v>
      </c>
      <c r="E632" s="2" t="s">
        <v>462</v>
      </c>
      <c r="F632" s="2" t="s">
        <v>121</v>
      </c>
      <c r="G632" s="27">
        <v>350184.46</v>
      </c>
      <c r="H632" s="28"/>
      <c r="I632" s="29"/>
      <c r="J632" s="8">
        <v>346456.66</v>
      </c>
      <c r="K632" s="8">
        <f t="shared" si="19"/>
        <v>98.93547532063529</v>
      </c>
    </row>
    <row r="633" spans="1:11" ht="18.75" customHeight="1" hidden="1">
      <c r="A633" s="25" t="s">
        <v>194</v>
      </c>
      <c r="B633" s="25"/>
      <c r="C633" s="26"/>
      <c r="D633" s="2" t="s">
        <v>42</v>
      </c>
      <c r="E633" s="2" t="s">
        <v>462</v>
      </c>
      <c r="F633" s="2" t="s">
        <v>136</v>
      </c>
      <c r="G633" s="27">
        <f>SUM(G634)</f>
        <v>0</v>
      </c>
      <c r="H633" s="28"/>
      <c r="I633" s="29"/>
      <c r="J633" s="8">
        <f>SUM(J634)</f>
        <v>0</v>
      </c>
      <c r="K633" s="8" t="e">
        <f t="shared" si="19"/>
        <v>#DIV/0!</v>
      </c>
    </row>
    <row r="634" spans="1:11" ht="18.75" customHeight="1" hidden="1">
      <c r="A634" s="25" t="s">
        <v>193</v>
      </c>
      <c r="B634" s="25"/>
      <c r="C634" s="26"/>
      <c r="D634" s="2" t="s">
        <v>42</v>
      </c>
      <c r="E634" s="2" t="s">
        <v>462</v>
      </c>
      <c r="F634" s="2" t="s">
        <v>195</v>
      </c>
      <c r="G634" s="27">
        <v>0</v>
      </c>
      <c r="H634" s="28"/>
      <c r="I634" s="29"/>
      <c r="J634" s="8">
        <v>0</v>
      </c>
      <c r="K634" s="8" t="e">
        <f t="shared" si="19"/>
        <v>#DIV/0!</v>
      </c>
    </row>
    <row r="635" spans="1:11" ht="13.5" customHeight="1">
      <c r="A635" s="25" t="s">
        <v>151</v>
      </c>
      <c r="B635" s="25"/>
      <c r="C635" s="26"/>
      <c r="D635" s="2" t="s">
        <v>42</v>
      </c>
      <c r="E635" s="2" t="s">
        <v>462</v>
      </c>
      <c r="F635" s="2" t="s">
        <v>122</v>
      </c>
      <c r="G635" s="27">
        <v>1071.03</v>
      </c>
      <c r="H635" s="28"/>
      <c r="I635" s="29"/>
      <c r="J635" s="8">
        <v>1071.03</v>
      </c>
      <c r="K635" s="8">
        <f t="shared" si="19"/>
        <v>100</v>
      </c>
    </row>
    <row r="636" spans="1:11" ht="15" customHeight="1" hidden="1">
      <c r="A636" s="46" t="s">
        <v>8</v>
      </c>
      <c r="B636" s="47"/>
      <c r="C636" s="48"/>
      <c r="D636" s="2" t="s">
        <v>42</v>
      </c>
      <c r="E636" s="2" t="s">
        <v>162</v>
      </c>
      <c r="F636" s="2" t="s">
        <v>24</v>
      </c>
      <c r="G636" s="27">
        <f>SUM(G637)</f>
        <v>0</v>
      </c>
      <c r="H636" s="28"/>
      <c r="I636" s="29"/>
      <c r="J636" s="10"/>
      <c r="K636" s="8" t="e">
        <f t="shared" si="19"/>
        <v>#DIV/0!</v>
      </c>
    </row>
    <row r="637" spans="1:11" ht="47.25" customHeight="1" hidden="1">
      <c r="A637" s="30" t="s">
        <v>93</v>
      </c>
      <c r="B637" s="25"/>
      <c r="C637" s="26"/>
      <c r="D637" s="2" t="s">
        <v>42</v>
      </c>
      <c r="E637" s="2" t="s">
        <v>144</v>
      </c>
      <c r="F637" s="2" t="s">
        <v>24</v>
      </c>
      <c r="G637" s="27">
        <f>SUM(G638,G642)</f>
        <v>0</v>
      </c>
      <c r="H637" s="28"/>
      <c r="I637" s="29"/>
      <c r="J637" s="10"/>
      <c r="K637" s="8" t="e">
        <f t="shared" si="19"/>
        <v>#DIV/0!</v>
      </c>
    </row>
    <row r="638" spans="1:11" ht="21.75" customHeight="1" hidden="1">
      <c r="A638" s="30" t="s">
        <v>94</v>
      </c>
      <c r="B638" s="25"/>
      <c r="C638" s="26"/>
      <c r="D638" s="2" t="s">
        <v>42</v>
      </c>
      <c r="E638" s="2" t="s">
        <v>145</v>
      </c>
      <c r="F638" s="2" t="s">
        <v>24</v>
      </c>
      <c r="G638" s="27">
        <f>SUM(G639,G641)</f>
        <v>0</v>
      </c>
      <c r="H638" s="28"/>
      <c r="I638" s="29"/>
      <c r="J638" s="10"/>
      <c r="K638" s="8" t="e">
        <f t="shared" si="19"/>
        <v>#DIV/0!</v>
      </c>
    </row>
    <row r="639" spans="1:11" ht="33" customHeight="1" hidden="1">
      <c r="A639" s="30" t="s">
        <v>123</v>
      </c>
      <c r="B639" s="25"/>
      <c r="C639" s="26"/>
      <c r="D639" s="2" t="s">
        <v>42</v>
      </c>
      <c r="E639" s="2" t="s">
        <v>146</v>
      </c>
      <c r="F639" s="2" t="s">
        <v>120</v>
      </c>
      <c r="G639" s="27">
        <f>SUM(G640)</f>
        <v>0</v>
      </c>
      <c r="H639" s="28"/>
      <c r="I639" s="29"/>
      <c r="J639" s="10"/>
      <c r="K639" s="8" t="e">
        <f t="shared" si="19"/>
        <v>#DIV/0!</v>
      </c>
    </row>
    <row r="640" spans="1:11" ht="15" customHeight="1" hidden="1">
      <c r="A640" s="30" t="s">
        <v>150</v>
      </c>
      <c r="B640" s="25"/>
      <c r="C640" s="26"/>
      <c r="D640" s="2" t="s">
        <v>42</v>
      </c>
      <c r="E640" s="2" t="s">
        <v>146</v>
      </c>
      <c r="F640" s="2" t="s">
        <v>149</v>
      </c>
      <c r="G640" s="27">
        <v>0</v>
      </c>
      <c r="H640" s="28"/>
      <c r="I640" s="29"/>
      <c r="J640" s="10"/>
      <c r="K640" s="8" t="e">
        <f t="shared" si="19"/>
        <v>#DIV/0!</v>
      </c>
    </row>
    <row r="641" spans="1:11" ht="0" customHeight="1" hidden="1">
      <c r="A641" s="30" t="s">
        <v>125</v>
      </c>
      <c r="B641" s="25"/>
      <c r="C641" s="26"/>
      <c r="D641" s="2" t="s">
        <v>42</v>
      </c>
      <c r="E641" s="2" t="s">
        <v>146</v>
      </c>
      <c r="F641" s="2" t="s">
        <v>121</v>
      </c>
      <c r="G641" s="27">
        <v>0</v>
      </c>
      <c r="H641" s="28"/>
      <c r="I641" s="29"/>
      <c r="J641" s="10"/>
      <c r="K641" s="8" t="e">
        <f t="shared" si="19"/>
        <v>#DIV/0!</v>
      </c>
    </row>
    <row r="642" spans="1:11" ht="25.5" customHeight="1" hidden="1">
      <c r="A642" s="30" t="s">
        <v>95</v>
      </c>
      <c r="B642" s="25"/>
      <c r="C642" s="26"/>
      <c r="D642" s="2" t="s">
        <v>42</v>
      </c>
      <c r="E642" s="2" t="s">
        <v>147</v>
      </c>
      <c r="F642" s="2" t="s">
        <v>24</v>
      </c>
      <c r="G642" s="27">
        <f>SUM(G643)</f>
        <v>0</v>
      </c>
      <c r="H642" s="28"/>
      <c r="I642" s="29"/>
      <c r="J642" s="10"/>
      <c r="K642" s="8" t="e">
        <f t="shared" si="19"/>
        <v>#DIV/0!</v>
      </c>
    </row>
    <row r="643" spans="1:11" ht="32.25" customHeight="1" hidden="1">
      <c r="A643" s="30" t="s">
        <v>123</v>
      </c>
      <c r="B643" s="25"/>
      <c r="C643" s="26"/>
      <c r="D643" s="2" t="s">
        <v>42</v>
      </c>
      <c r="E643" s="2" t="s">
        <v>147</v>
      </c>
      <c r="F643" s="2" t="s">
        <v>24</v>
      </c>
      <c r="G643" s="27">
        <f>SUM(G644)</f>
        <v>0</v>
      </c>
      <c r="H643" s="28"/>
      <c r="I643" s="29"/>
      <c r="J643" s="10"/>
      <c r="K643" s="8" t="e">
        <f t="shared" si="19"/>
        <v>#DIV/0!</v>
      </c>
    </row>
    <row r="644" spans="1:11" ht="15.75" customHeight="1" hidden="1">
      <c r="A644" s="30" t="s">
        <v>150</v>
      </c>
      <c r="B644" s="25"/>
      <c r="C644" s="26"/>
      <c r="D644" s="2" t="s">
        <v>42</v>
      </c>
      <c r="E644" s="2" t="s">
        <v>147</v>
      </c>
      <c r="F644" s="2" t="s">
        <v>149</v>
      </c>
      <c r="G644" s="27">
        <v>0</v>
      </c>
      <c r="H644" s="28"/>
      <c r="I644" s="29"/>
      <c r="J644" s="10"/>
      <c r="K644" s="8" t="e">
        <f t="shared" si="19"/>
        <v>#DIV/0!</v>
      </c>
    </row>
    <row r="645" spans="1:11" ht="15.75" customHeight="1" hidden="1">
      <c r="A645" s="37" t="s">
        <v>80</v>
      </c>
      <c r="B645" s="38"/>
      <c r="C645" s="39"/>
      <c r="D645" s="4" t="s">
        <v>43</v>
      </c>
      <c r="E645" s="4" t="s">
        <v>200</v>
      </c>
      <c r="F645" s="4" t="s">
        <v>24</v>
      </c>
      <c r="G645" s="69">
        <f>SUM(G646)</f>
        <v>0</v>
      </c>
      <c r="H645" s="70"/>
      <c r="I645" s="71"/>
      <c r="J645" s="17">
        <f>SUM(J646)</f>
        <v>0</v>
      </c>
      <c r="K645" s="8" t="e">
        <f t="shared" si="19"/>
        <v>#DIV/0!</v>
      </c>
    </row>
    <row r="646" spans="1:11" ht="12" customHeight="1" hidden="1">
      <c r="A646" s="46" t="s">
        <v>89</v>
      </c>
      <c r="B646" s="47"/>
      <c r="C646" s="48"/>
      <c r="D646" s="2" t="s">
        <v>88</v>
      </c>
      <c r="E646" s="2" t="s">
        <v>200</v>
      </c>
      <c r="F646" s="2" t="s">
        <v>24</v>
      </c>
      <c r="G646" s="27">
        <f>SUM(G647)</f>
        <v>0</v>
      </c>
      <c r="H646" s="28"/>
      <c r="I646" s="29"/>
      <c r="J646" s="8">
        <f>SUM(J647)</f>
        <v>0</v>
      </c>
      <c r="K646" s="8" t="e">
        <f t="shared" si="19"/>
        <v>#DIV/0!</v>
      </c>
    </row>
    <row r="647" spans="1:11" ht="21" customHeight="1" hidden="1">
      <c r="A647" s="46" t="s">
        <v>315</v>
      </c>
      <c r="B647" s="47"/>
      <c r="C647" s="48"/>
      <c r="D647" s="2" t="s">
        <v>88</v>
      </c>
      <c r="E647" s="2" t="s">
        <v>215</v>
      </c>
      <c r="F647" s="2" t="s">
        <v>24</v>
      </c>
      <c r="G647" s="27">
        <f>SUM(G649)</f>
        <v>0</v>
      </c>
      <c r="H647" s="28"/>
      <c r="I647" s="29"/>
      <c r="J647" s="10">
        <f>SUM(J648)</f>
        <v>0</v>
      </c>
      <c r="K647" s="8" t="e">
        <f t="shared" si="19"/>
        <v>#DIV/0!</v>
      </c>
    </row>
    <row r="648" spans="1:11" ht="21" customHeight="1" hidden="1">
      <c r="A648" s="30" t="s">
        <v>166</v>
      </c>
      <c r="B648" s="25"/>
      <c r="C648" s="26"/>
      <c r="D648" s="2" t="s">
        <v>88</v>
      </c>
      <c r="E648" s="2" t="s">
        <v>216</v>
      </c>
      <c r="F648" s="2" t="s">
        <v>24</v>
      </c>
      <c r="G648" s="27">
        <f>SUM(G649)</f>
        <v>0</v>
      </c>
      <c r="H648" s="28"/>
      <c r="I648" s="29"/>
      <c r="J648" s="8">
        <f>SUM(J649)</f>
        <v>0</v>
      </c>
      <c r="K648" s="8" t="e">
        <f t="shared" si="19"/>
        <v>#DIV/0!</v>
      </c>
    </row>
    <row r="649" spans="1:11" ht="15" customHeight="1" hidden="1">
      <c r="A649" s="30" t="s">
        <v>117</v>
      </c>
      <c r="B649" s="25"/>
      <c r="C649" s="26"/>
      <c r="D649" s="2" t="s">
        <v>88</v>
      </c>
      <c r="E649" s="2" t="s">
        <v>216</v>
      </c>
      <c r="F649" s="2" t="s">
        <v>115</v>
      </c>
      <c r="G649" s="27">
        <f>SUM(G650)</f>
        <v>0</v>
      </c>
      <c r="H649" s="28"/>
      <c r="I649" s="29"/>
      <c r="J649" s="8">
        <f>SUM(J650)</f>
        <v>0</v>
      </c>
      <c r="K649" s="8" t="e">
        <f t="shared" si="19"/>
        <v>#DIV/0!</v>
      </c>
    </row>
    <row r="650" spans="1:11" ht="16.5" customHeight="1" hidden="1">
      <c r="A650" s="30" t="s">
        <v>125</v>
      </c>
      <c r="B650" s="25"/>
      <c r="C650" s="26"/>
      <c r="D650" s="2" t="s">
        <v>88</v>
      </c>
      <c r="E650" s="2" t="s">
        <v>216</v>
      </c>
      <c r="F650" s="2" t="s">
        <v>121</v>
      </c>
      <c r="G650" s="27">
        <v>0</v>
      </c>
      <c r="H650" s="28"/>
      <c r="I650" s="29"/>
      <c r="J650" s="8">
        <v>0</v>
      </c>
      <c r="K650" s="8" t="e">
        <f t="shared" si="19"/>
        <v>#DIV/0!</v>
      </c>
    </row>
    <row r="651" spans="1:11" ht="15.75" customHeight="1">
      <c r="A651" s="37" t="s">
        <v>14</v>
      </c>
      <c r="B651" s="38"/>
      <c r="C651" s="39"/>
      <c r="D651" s="4" t="s">
        <v>44</v>
      </c>
      <c r="E651" s="4" t="s">
        <v>200</v>
      </c>
      <c r="F651" s="4" t="s">
        <v>24</v>
      </c>
      <c r="G651" s="69">
        <f>SUM(G652,G658,G674,G696)</f>
        <v>89647640.69</v>
      </c>
      <c r="H651" s="70"/>
      <c r="I651" s="71"/>
      <c r="J651" s="18">
        <f>SUM(J652,J658,J674,J696,)</f>
        <v>77900146.19</v>
      </c>
      <c r="K651" s="8">
        <f t="shared" si="19"/>
        <v>86.89592452229431</v>
      </c>
    </row>
    <row r="652" spans="1:11" ht="12.75" customHeight="1">
      <c r="A652" s="46" t="s">
        <v>15</v>
      </c>
      <c r="B652" s="47"/>
      <c r="C652" s="48"/>
      <c r="D652" s="2" t="s">
        <v>32</v>
      </c>
      <c r="E652" s="2" t="s">
        <v>200</v>
      </c>
      <c r="F652" s="2" t="s">
        <v>24</v>
      </c>
      <c r="G652" s="27">
        <f>SUM(G653)</f>
        <v>2529977.43</v>
      </c>
      <c r="H652" s="28"/>
      <c r="I652" s="29"/>
      <c r="J652" s="8">
        <f>SUM(J653)</f>
        <v>2529977.43</v>
      </c>
      <c r="K652" s="8">
        <f t="shared" si="19"/>
        <v>100</v>
      </c>
    </row>
    <row r="653" spans="1:11" ht="21" customHeight="1">
      <c r="A653" s="47" t="s">
        <v>443</v>
      </c>
      <c r="B653" s="47"/>
      <c r="C653" s="48"/>
      <c r="D653" s="2" t="s">
        <v>32</v>
      </c>
      <c r="E653" s="2" t="s">
        <v>240</v>
      </c>
      <c r="F653" s="2" t="s">
        <v>24</v>
      </c>
      <c r="G653" s="27">
        <f>SUM(G654)</f>
        <v>2529977.43</v>
      </c>
      <c r="H653" s="28"/>
      <c r="I653" s="29"/>
      <c r="J653" s="8">
        <f>SUM(J654)</f>
        <v>2529977.43</v>
      </c>
      <c r="K653" s="8">
        <f t="shared" si="19"/>
        <v>100</v>
      </c>
    </row>
    <row r="654" spans="1:11" ht="19.5" customHeight="1">
      <c r="A654" s="47" t="s">
        <v>444</v>
      </c>
      <c r="B654" s="47"/>
      <c r="C654" s="48"/>
      <c r="D654" s="2" t="s">
        <v>32</v>
      </c>
      <c r="E654" s="2" t="s">
        <v>242</v>
      </c>
      <c r="F654" s="2" t="s">
        <v>24</v>
      </c>
      <c r="G654" s="27">
        <f>SUM(G656)</f>
        <v>2529977.43</v>
      </c>
      <c r="H654" s="28"/>
      <c r="I654" s="29"/>
      <c r="J654" s="8">
        <f>SUM(J655)</f>
        <v>2529977.43</v>
      </c>
      <c r="K654" s="8">
        <f t="shared" si="19"/>
        <v>100</v>
      </c>
    </row>
    <row r="655" spans="1:11" ht="12.75" customHeight="1">
      <c r="A655" s="25" t="s">
        <v>167</v>
      </c>
      <c r="B655" s="25"/>
      <c r="C655" s="26"/>
      <c r="D655" s="2" t="s">
        <v>32</v>
      </c>
      <c r="E655" s="2" t="s">
        <v>277</v>
      </c>
      <c r="F655" s="2" t="s">
        <v>24</v>
      </c>
      <c r="G655" s="27">
        <f>SUM(G656)</f>
        <v>2529977.43</v>
      </c>
      <c r="H655" s="28"/>
      <c r="I655" s="29"/>
      <c r="J655" s="8">
        <f>SUM(J656)</f>
        <v>2529977.43</v>
      </c>
      <c r="K655" s="8">
        <f t="shared" si="19"/>
        <v>100</v>
      </c>
    </row>
    <row r="656" spans="1:11" ht="12" customHeight="1">
      <c r="A656" s="30" t="s">
        <v>139</v>
      </c>
      <c r="B656" s="25"/>
      <c r="C656" s="26"/>
      <c r="D656" s="2" t="s">
        <v>32</v>
      </c>
      <c r="E656" s="2" t="s">
        <v>277</v>
      </c>
      <c r="F656" s="2" t="s">
        <v>136</v>
      </c>
      <c r="G656" s="27">
        <f>SUM(G657)</f>
        <v>2529977.43</v>
      </c>
      <c r="H656" s="28"/>
      <c r="I656" s="29"/>
      <c r="J656" s="10">
        <f>SUM(J657)</f>
        <v>2529977.43</v>
      </c>
      <c r="K656" s="8">
        <f t="shared" si="19"/>
        <v>100</v>
      </c>
    </row>
    <row r="657" spans="1:11" ht="12.75" customHeight="1">
      <c r="A657" s="30" t="s">
        <v>138</v>
      </c>
      <c r="B657" s="25"/>
      <c r="C657" s="26"/>
      <c r="D657" s="2" t="s">
        <v>32</v>
      </c>
      <c r="E657" s="2" t="s">
        <v>277</v>
      </c>
      <c r="F657" s="2" t="s">
        <v>137</v>
      </c>
      <c r="G657" s="27">
        <v>2529977.43</v>
      </c>
      <c r="H657" s="28"/>
      <c r="I657" s="29"/>
      <c r="J657" s="8">
        <v>2529977.43</v>
      </c>
      <c r="K657" s="8">
        <f t="shared" si="19"/>
        <v>100</v>
      </c>
    </row>
    <row r="658" spans="1:11" ht="15" customHeight="1">
      <c r="A658" s="65" t="s">
        <v>109</v>
      </c>
      <c r="B658" s="49"/>
      <c r="C658" s="50"/>
      <c r="D658" s="2" t="s">
        <v>110</v>
      </c>
      <c r="E658" s="2" t="s">
        <v>200</v>
      </c>
      <c r="F658" s="2" t="s">
        <v>24</v>
      </c>
      <c r="G658" s="27">
        <f>SUM(G659+G662+G666)</f>
        <v>3504279.3</v>
      </c>
      <c r="H658" s="28"/>
      <c r="I658" s="29"/>
      <c r="J658" s="8">
        <f>SUM(J659+J662+J666)</f>
        <v>3308459.3200000003</v>
      </c>
      <c r="K658" s="8">
        <f t="shared" si="19"/>
        <v>94.41197566643733</v>
      </c>
    </row>
    <row r="659" spans="1:11" ht="27.75" customHeight="1">
      <c r="A659" s="46" t="s">
        <v>414</v>
      </c>
      <c r="B659" s="47"/>
      <c r="C659" s="48"/>
      <c r="D659" s="2" t="s">
        <v>110</v>
      </c>
      <c r="E659" s="2" t="s">
        <v>220</v>
      </c>
      <c r="F659" s="2" t="s">
        <v>24</v>
      </c>
      <c r="G659" s="27">
        <f>SUM(G660)</f>
        <v>1598980.02</v>
      </c>
      <c r="H659" s="28"/>
      <c r="I659" s="29"/>
      <c r="J659" s="8">
        <f>SUM(J660)</f>
        <v>1403160.04</v>
      </c>
      <c r="K659" s="8">
        <f t="shared" si="19"/>
        <v>87.75344422377461</v>
      </c>
    </row>
    <row r="660" spans="1:11" ht="45" customHeight="1">
      <c r="A660" s="30" t="s">
        <v>360</v>
      </c>
      <c r="B660" s="25"/>
      <c r="C660" s="26"/>
      <c r="D660" s="2" t="s">
        <v>110</v>
      </c>
      <c r="E660" s="2" t="s">
        <v>473</v>
      </c>
      <c r="F660" s="2" t="s">
        <v>24</v>
      </c>
      <c r="G660" s="27">
        <f>SUM(G661)</f>
        <v>1598980.02</v>
      </c>
      <c r="H660" s="28"/>
      <c r="I660" s="29"/>
      <c r="J660" s="8">
        <f>SUM(J661)</f>
        <v>1403160.04</v>
      </c>
      <c r="K660" s="8">
        <f aca="true" t="shared" si="20" ref="K660:K701">SUM(J660/G660*100)</f>
        <v>87.75344422377461</v>
      </c>
    </row>
    <row r="661" spans="1:11" ht="15" customHeight="1">
      <c r="A661" s="30" t="s">
        <v>130</v>
      </c>
      <c r="B661" s="25"/>
      <c r="C661" s="26"/>
      <c r="D661" s="2" t="s">
        <v>110</v>
      </c>
      <c r="E661" s="2" t="s">
        <v>473</v>
      </c>
      <c r="F661" s="2" t="s">
        <v>129</v>
      </c>
      <c r="G661" s="27">
        <v>1598980.02</v>
      </c>
      <c r="H661" s="28"/>
      <c r="I661" s="29"/>
      <c r="J661" s="8">
        <v>1403160.04</v>
      </c>
      <c r="K661" s="8">
        <f t="shared" si="20"/>
        <v>87.75344422377461</v>
      </c>
    </row>
    <row r="662" spans="1:11" ht="22.5" customHeight="1">
      <c r="A662" s="46" t="s">
        <v>376</v>
      </c>
      <c r="B662" s="47"/>
      <c r="C662" s="48"/>
      <c r="D662" s="2" t="s">
        <v>110</v>
      </c>
      <c r="E662" s="2" t="s">
        <v>266</v>
      </c>
      <c r="F662" s="2" t="s">
        <v>24</v>
      </c>
      <c r="G662" s="27">
        <f>SUM(G663)</f>
        <v>35900.28</v>
      </c>
      <c r="H662" s="28"/>
      <c r="I662" s="29"/>
      <c r="J662" s="8">
        <f>SUM(J663)</f>
        <v>35900.28</v>
      </c>
      <c r="K662" s="8">
        <f t="shared" si="20"/>
        <v>100</v>
      </c>
    </row>
    <row r="663" spans="1:11" ht="21" customHeight="1">
      <c r="A663" s="46" t="s">
        <v>531</v>
      </c>
      <c r="B663" s="47"/>
      <c r="C663" s="48"/>
      <c r="D663" s="2" t="s">
        <v>110</v>
      </c>
      <c r="E663" s="2" t="s">
        <v>532</v>
      </c>
      <c r="F663" s="2" t="s">
        <v>24</v>
      </c>
      <c r="G663" s="27">
        <f>SUM(G664,)</f>
        <v>35900.28</v>
      </c>
      <c r="H663" s="28"/>
      <c r="I663" s="29"/>
      <c r="J663" s="8">
        <f>SUM(J664)</f>
        <v>35900.28</v>
      </c>
      <c r="K663" s="8">
        <f t="shared" si="20"/>
        <v>100</v>
      </c>
    </row>
    <row r="664" spans="1:11" ht="18" customHeight="1">
      <c r="A664" s="30" t="s">
        <v>533</v>
      </c>
      <c r="B664" s="25"/>
      <c r="C664" s="26"/>
      <c r="D664" s="2" t="s">
        <v>110</v>
      </c>
      <c r="E664" s="2" t="s">
        <v>534</v>
      </c>
      <c r="F664" s="2" t="s">
        <v>24</v>
      </c>
      <c r="G664" s="27">
        <f>SUM(G665)</f>
        <v>35900.28</v>
      </c>
      <c r="H664" s="28"/>
      <c r="I664" s="29"/>
      <c r="J664" s="8">
        <f>SUM(J665)</f>
        <v>35900.28</v>
      </c>
      <c r="K664" s="8">
        <f t="shared" si="20"/>
        <v>100</v>
      </c>
    </row>
    <row r="665" spans="1:11" ht="17.25" customHeight="1">
      <c r="A665" s="30" t="s">
        <v>171</v>
      </c>
      <c r="B665" s="25"/>
      <c r="C665" s="26"/>
      <c r="D665" s="2" t="s">
        <v>110</v>
      </c>
      <c r="E665" s="2" t="s">
        <v>534</v>
      </c>
      <c r="F665" s="2" t="s">
        <v>170</v>
      </c>
      <c r="G665" s="27">
        <v>35900.28</v>
      </c>
      <c r="H665" s="28"/>
      <c r="I665" s="29"/>
      <c r="J665" s="10">
        <v>35900.28</v>
      </c>
      <c r="K665" s="8">
        <f t="shared" si="20"/>
        <v>100</v>
      </c>
    </row>
    <row r="666" spans="1:11" ht="21.75" customHeight="1">
      <c r="A666" s="46" t="s">
        <v>430</v>
      </c>
      <c r="B666" s="47"/>
      <c r="C666" s="48"/>
      <c r="D666" s="2" t="s">
        <v>110</v>
      </c>
      <c r="E666" s="2" t="s">
        <v>268</v>
      </c>
      <c r="F666" s="2" t="s">
        <v>24</v>
      </c>
      <c r="G666" s="27">
        <f>SUM(G667)</f>
        <v>1869399</v>
      </c>
      <c r="H666" s="28"/>
      <c r="I666" s="29"/>
      <c r="J666" s="8">
        <f>SUM(J667)</f>
        <v>1869399</v>
      </c>
      <c r="K666" s="8">
        <f t="shared" si="20"/>
        <v>100</v>
      </c>
    </row>
    <row r="667" spans="1:11" ht="24" customHeight="1">
      <c r="A667" s="30" t="s">
        <v>445</v>
      </c>
      <c r="B667" s="25"/>
      <c r="C667" s="26"/>
      <c r="D667" s="2" t="s">
        <v>110</v>
      </c>
      <c r="E667" s="2" t="s">
        <v>269</v>
      </c>
      <c r="F667" s="2" t="s">
        <v>24</v>
      </c>
      <c r="G667" s="27">
        <f>SUM(G668,G670,G672)</f>
        <v>1869399</v>
      </c>
      <c r="H667" s="28"/>
      <c r="I667" s="29"/>
      <c r="J667" s="8">
        <f>SUM(J668,J670,J672)</f>
        <v>1869399</v>
      </c>
      <c r="K667" s="8">
        <f t="shared" si="20"/>
        <v>100</v>
      </c>
    </row>
    <row r="668" spans="1:11" ht="23.25" customHeight="1" hidden="1">
      <c r="A668" s="30" t="s">
        <v>168</v>
      </c>
      <c r="B668" s="25"/>
      <c r="C668" s="26"/>
      <c r="D668" s="2" t="s">
        <v>110</v>
      </c>
      <c r="E668" s="2" t="s">
        <v>270</v>
      </c>
      <c r="F668" s="2" t="s">
        <v>24</v>
      </c>
      <c r="G668" s="27">
        <f>SUM(G669)</f>
        <v>0</v>
      </c>
      <c r="H668" s="28"/>
      <c r="I668" s="29"/>
      <c r="J668" s="8">
        <f>SUM(J669)</f>
        <v>0</v>
      </c>
      <c r="K668" s="8" t="e">
        <f t="shared" si="20"/>
        <v>#DIV/0!</v>
      </c>
    </row>
    <row r="669" spans="1:11" ht="13.5" customHeight="1" hidden="1">
      <c r="A669" s="30" t="s">
        <v>171</v>
      </c>
      <c r="B669" s="25"/>
      <c r="C669" s="26"/>
      <c r="D669" s="2" t="s">
        <v>110</v>
      </c>
      <c r="E669" s="2" t="s">
        <v>270</v>
      </c>
      <c r="F669" s="2" t="s">
        <v>170</v>
      </c>
      <c r="G669" s="27"/>
      <c r="H669" s="28"/>
      <c r="I669" s="29"/>
      <c r="J669" s="8">
        <v>0</v>
      </c>
      <c r="K669" s="8" t="e">
        <f t="shared" si="20"/>
        <v>#DIV/0!</v>
      </c>
    </row>
    <row r="670" spans="1:11" ht="19.5" customHeight="1">
      <c r="A670" s="30" t="s">
        <v>312</v>
      </c>
      <c r="B670" s="25"/>
      <c r="C670" s="26"/>
      <c r="D670" s="2" t="s">
        <v>110</v>
      </c>
      <c r="E670" s="2" t="s">
        <v>349</v>
      </c>
      <c r="F670" s="2" t="s">
        <v>24</v>
      </c>
      <c r="G670" s="27">
        <f>SUM(G671)</f>
        <v>1869399</v>
      </c>
      <c r="H670" s="28"/>
      <c r="I670" s="29"/>
      <c r="J670" s="8">
        <f>SUM(J671)</f>
        <v>1869399</v>
      </c>
      <c r="K670" s="8">
        <f t="shared" si="20"/>
        <v>100</v>
      </c>
    </row>
    <row r="671" spans="1:11" ht="18" customHeight="1">
      <c r="A671" s="30" t="s">
        <v>171</v>
      </c>
      <c r="B671" s="25"/>
      <c r="C671" s="26"/>
      <c r="D671" s="2" t="s">
        <v>110</v>
      </c>
      <c r="E671" s="2" t="s">
        <v>349</v>
      </c>
      <c r="F671" s="2" t="s">
        <v>170</v>
      </c>
      <c r="G671" s="27">
        <v>1869399</v>
      </c>
      <c r="H671" s="28"/>
      <c r="I671" s="29"/>
      <c r="J671" s="8">
        <v>1869399</v>
      </c>
      <c r="K671" s="8">
        <f t="shared" si="20"/>
        <v>100</v>
      </c>
    </row>
    <row r="672" spans="1:11" ht="51.75" customHeight="1" hidden="1">
      <c r="A672" s="30" t="s">
        <v>316</v>
      </c>
      <c r="B672" s="25"/>
      <c r="C672" s="26"/>
      <c r="D672" s="2" t="s">
        <v>110</v>
      </c>
      <c r="E672" s="2" t="s">
        <v>314</v>
      </c>
      <c r="F672" s="2" t="s">
        <v>24</v>
      </c>
      <c r="G672" s="27">
        <f>SUM(G673)</f>
        <v>0</v>
      </c>
      <c r="H672" s="28"/>
      <c r="I672" s="29"/>
      <c r="J672" s="8">
        <f>SUM(J673)</f>
        <v>0</v>
      </c>
      <c r="K672" s="8" t="e">
        <f t="shared" si="20"/>
        <v>#DIV/0!</v>
      </c>
    </row>
    <row r="673" spans="1:11" ht="19.5" customHeight="1" hidden="1">
      <c r="A673" s="30" t="s">
        <v>171</v>
      </c>
      <c r="B673" s="25"/>
      <c r="C673" s="26"/>
      <c r="D673" s="2" t="s">
        <v>110</v>
      </c>
      <c r="E673" s="2" t="s">
        <v>314</v>
      </c>
      <c r="F673" s="2" t="s">
        <v>170</v>
      </c>
      <c r="G673" s="27">
        <v>0</v>
      </c>
      <c r="H673" s="28"/>
      <c r="I673" s="29"/>
      <c r="J673" s="8">
        <v>0</v>
      </c>
      <c r="K673" s="8" t="e">
        <f t="shared" si="20"/>
        <v>#DIV/0!</v>
      </c>
    </row>
    <row r="674" spans="1:11" ht="12.75" customHeight="1">
      <c r="A674" s="46" t="s">
        <v>65</v>
      </c>
      <c r="B674" s="47"/>
      <c r="C674" s="48"/>
      <c r="D674" s="2" t="s">
        <v>64</v>
      </c>
      <c r="E674" s="2" t="s">
        <v>200</v>
      </c>
      <c r="F674" s="2" t="s">
        <v>24</v>
      </c>
      <c r="G674" s="27">
        <f>SUM(G675)</f>
        <v>83382412.97</v>
      </c>
      <c r="H674" s="28"/>
      <c r="I674" s="29"/>
      <c r="J674" s="8">
        <f>SUM(J675)</f>
        <v>71830738.45</v>
      </c>
      <c r="K674" s="8">
        <f t="shared" si="20"/>
        <v>86.1461498791644</v>
      </c>
    </row>
    <row r="675" spans="1:11" ht="20.25" customHeight="1">
      <c r="A675" s="46" t="s">
        <v>443</v>
      </c>
      <c r="B675" s="47"/>
      <c r="C675" s="48"/>
      <c r="D675" s="2" t="s">
        <v>64</v>
      </c>
      <c r="E675" s="2" t="s">
        <v>240</v>
      </c>
      <c r="F675" s="2" t="s">
        <v>24</v>
      </c>
      <c r="G675" s="27">
        <f>SUM(G676+G681+G686+G690)</f>
        <v>83382412.97</v>
      </c>
      <c r="H675" s="28"/>
      <c r="I675" s="29"/>
      <c r="J675" s="8">
        <f>SUM(J676+J681+J686+J690)</f>
        <v>71830738.45</v>
      </c>
      <c r="K675" s="8">
        <f t="shared" si="20"/>
        <v>86.1461498791644</v>
      </c>
    </row>
    <row r="676" spans="1:11" ht="29.25" customHeight="1">
      <c r="A676" s="30" t="s">
        <v>135</v>
      </c>
      <c r="B676" s="25"/>
      <c r="C676" s="26"/>
      <c r="D676" s="2" t="s">
        <v>64</v>
      </c>
      <c r="E676" s="2" t="s">
        <v>535</v>
      </c>
      <c r="F676" s="2" t="s">
        <v>24</v>
      </c>
      <c r="G676" s="27">
        <f>SUM(G677,G679)</f>
        <v>740982.34</v>
      </c>
      <c r="H676" s="28"/>
      <c r="I676" s="29"/>
      <c r="J676" s="8">
        <f>SUM(J677,J679)</f>
        <v>740982.34</v>
      </c>
      <c r="K676" s="8">
        <f t="shared" si="20"/>
        <v>100</v>
      </c>
    </row>
    <row r="677" spans="1:11" ht="15" customHeight="1">
      <c r="A677" s="30" t="s">
        <v>117</v>
      </c>
      <c r="B677" s="25"/>
      <c r="C677" s="26"/>
      <c r="D677" s="2" t="s">
        <v>64</v>
      </c>
      <c r="E677" s="2" t="s">
        <v>535</v>
      </c>
      <c r="F677" s="2" t="s">
        <v>115</v>
      </c>
      <c r="G677" s="27">
        <f>SUM(G678)</f>
        <v>5164.73</v>
      </c>
      <c r="H677" s="28"/>
      <c r="I677" s="29"/>
      <c r="J677" s="8">
        <f>SUM(J678)</f>
        <v>5164.73</v>
      </c>
      <c r="K677" s="8">
        <f t="shared" si="20"/>
        <v>100</v>
      </c>
    </row>
    <row r="678" spans="1:11" ht="21" customHeight="1">
      <c r="A678" s="30" t="s">
        <v>125</v>
      </c>
      <c r="B678" s="25"/>
      <c r="C678" s="26"/>
      <c r="D678" s="2" t="s">
        <v>64</v>
      </c>
      <c r="E678" s="2" t="s">
        <v>535</v>
      </c>
      <c r="F678" s="2" t="s">
        <v>121</v>
      </c>
      <c r="G678" s="27">
        <v>5164.73</v>
      </c>
      <c r="H678" s="28"/>
      <c r="I678" s="29"/>
      <c r="J678" s="8">
        <v>5164.73</v>
      </c>
      <c r="K678" s="8">
        <f t="shared" si="20"/>
        <v>100</v>
      </c>
    </row>
    <row r="679" spans="1:11" ht="15" customHeight="1">
      <c r="A679" s="30" t="s">
        <v>139</v>
      </c>
      <c r="B679" s="25"/>
      <c r="C679" s="26"/>
      <c r="D679" s="2" t="s">
        <v>64</v>
      </c>
      <c r="E679" s="2" t="s">
        <v>535</v>
      </c>
      <c r="F679" s="2" t="s">
        <v>136</v>
      </c>
      <c r="G679" s="27">
        <f>SUM(G680)</f>
        <v>735817.61</v>
      </c>
      <c r="H679" s="28"/>
      <c r="I679" s="29"/>
      <c r="J679" s="8">
        <f>SUM(J680)</f>
        <v>735817.61</v>
      </c>
      <c r="K679" s="8">
        <f t="shared" si="20"/>
        <v>100</v>
      </c>
    </row>
    <row r="680" spans="1:11" ht="15" customHeight="1">
      <c r="A680" s="30" t="s">
        <v>138</v>
      </c>
      <c r="B680" s="25"/>
      <c r="C680" s="26"/>
      <c r="D680" s="2" t="s">
        <v>64</v>
      </c>
      <c r="E680" s="2" t="s">
        <v>535</v>
      </c>
      <c r="F680" s="2" t="s">
        <v>137</v>
      </c>
      <c r="G680" s="27">
        <v>735817.61</v>
      </c>
      <c r="H680" s="28"/>
      <c r="I680" s="29"/>
      <c r="J680" s="8">
        <v>735817.61</v>
      </c>
      <c r="K680" s="8">
        <f t="shared" si="20"/>
        <v>100</v>
      </c>
    </row>
    <row r="681" spans="1:11" ht="33" customHeight="1">
      <c r="A681" s="25" t="s">
        <v>536</v>
      </c>
      <c r="B681" s="25"/>
      <c r="C681" s="26"/>
      <c r="D681" s="2" t="s">
        <v>64</v>
      </c>
      <c r="E681" s="2" t="s">
        <v>537</v>
      </c>
      <c r="F681" s="2" t="s">
        <v>24</v>
      </c>
      <c r="G681" s="27">
        <f>SUM(G682+G684)</f>
        <v>767478</v>
      </c>
      <c r="H681" s="28"/>
      <c r="I681" s="29"/>
      <c r="J681" s="8">
        <f>SUM(J682+J684)</f>
        <v>561099.43</v>
      </c>
      <c r="K681" s="8">
        <f t="shared" si="20"/>
        <v>73.10951323686152</v>
      </c>
    </row>
    <row r="682" spans="1:11" ht="24" customHeight="1">
      <c r="A682" s="30" t="s">
        <v>347</v>
      </c>
      <c r="B682" s="25"/>
      <c r="C682" s="26"/>
      <c r="D682" s="2" t="s">
        <v>64</v>
      </c>
      <c r="E682" s="2" t="s">
        <v>537</v>
      </c>
      <c r="F682" s="2" t="s">
        <v>115</v>
      </c>
      <c r="G682" s="27">
        <f>SUM(G683)</f>
        <v>10000</v>
      </c>
      <c r="H682" s="28"/>
      <c r="I682" s="29"/>
      <c r="J682" s="8">
        <f>SUM(J683)</f>
        <v>0</v>
      </c>
      <c r="K682" s="8">
        <v>0</v>
      </c>
    </row>
    <row r="683" spans="1:11" ht="24" customHeight="1">
      <c r="A683" s="30" t="s">
        <v>125</v>
      </c>
      <c r="B683" s="25"/>
      <c r="C683" s="26"/>
      <c r="D683" s="2" t="s">
        <v>64</v>
      </c>
      <c r="E683" s="2" t="s">
        <v>537</v>
      </c>
      <c r="F683" s="2" t="s">
        <v>121</v>
      </c>
      <c r="G683" s="27">
        <v>10000</v>
      </c>
      <c r="H683" s="28"/>
      <c r="I683" s="29"/>
      <c r="J683" s="8">
        <v>0</v>
      </c>
      <c r="K683" s="8">
        <v>0</v>
      </c>
    </row>
    <row r="684" spans="1:11" ht="15" customHeight="1">
      <c r="A684" s="30" t="s">
        <v>139</v>
      </c>
      <c r="B684" s="25"/>
      <c r="C684" s="26"/>
      <c r="D684" s="2" t="s">
        <v>64</v>
      </c>
      <c r="E684" s="2" t="s">
        <v>537</v>
      </c>
      <c r="F684" s="2" t="s">
        <v>136</v>
      </c>
      <c r="G684" s="27">
        <f>SUM(G685)</f>
        <v>757478</v>
      </c>
      <c r="H684" s="28"/>
      <c r="I684" s="29"/>
      <c r="J684" s="8">
        <f>SUM(J685)</f>
        <v>561099.43</v>
      </c>
      <c r="K684" s="8">
        <f t="shared" si="20"/>
        <v>74.07468335714042</v>
      </c>
    </row>
    <row r="685" spans="1:11" ht="15" customHeight="1">
      <c r="A685" s="30" t="s">
        <v>138</v>
      </c>
      <c r="B685" s="25"/>
      <c r="C685" s="26"/>
      <c r="D685" s="2" t="s">
        <v>64</v>
      </c>
      <c r="E685" s="2" t="s">
        <v>537</v>
      </c>
      <c r="F685" s="2" t="s">
        <v>137</v>
      </c>
      <c r="G685" s="27">
        <v>757478</v>
      </c>
      <c r="H685" s="28"/>
      <c r="I685" s="29"/>
      <c r="J685" s="8">
        <v>561099.43</v>
      </c>
      <c r="K685" s="8">
        <f t="shared" si="20"/>
        <v>74.07468335714042</v>
      </c>
    </row>
    <row r="686" spans="1:11" ht="33" customHeight="1">
      <c r="A686" s="25" t="s">
        <v>475</v>
      </c>
      <c r="B686" s="25"/>
      <c r="C686" s="26"/>
      <c r="D686" s="2" t="s">
        <v>64</v>
      </c>
      <c r="E686" s="2" t="s">
        <v>538</v>
      </c>
      <c r="F686" s="2" t="s">
        <v>24</v>
      </c>
      <c r="G686" s="27">
        <f>SUM(G687+G689)</f>
        <v>37393472.63</v>
      </c>
      <c r="H686" s="28"/>
      <c r="I686" s="29"/>
      <c r="J686" s="8">
        <f>SUM(J687)</f>
        <v>26625223.84</v>
      </c>
      <c r="K686" s="8">
        <f t="shared" si="20"/>
        <v>71.2028650118982</v>
      </c>
    </row>
    <row r="687" spans="1:11" ht="18.75" customHeight="1">
      <c r="A687" s="30" t="s">
        <v>539</v>
      </c>
      <c r="B687" s="25"/>
      <c r="C687" s="26"/>
      <c r="D687" s="2" t="s">
        <v>64</v>
      </c>
      <c r="E687" s="2" t="s">
        <v>538</v>
      </c>
      <c r="F687" s="2" t="s">
        <v>304</v>
      </c>
      <c r="G687" s="27">
        <f>SUM(G688)</f>
        <v>37020286.49</v>
      </c>
      <c r="H687" s="28"/>
      <c r="I687" s="29"/>
      <c r="J687" s="8">
        <f>SUM(J688)</f>
        <v>26625223.84</v>
      </c>
      <c r="K687" s="8">
        <f t="shared" si="20"/>
        <v>71.92063153587982</v>
      </c>
    </row>
    <row r="688" spans="1:11" ht="15" customHeight="1">
      <c r="A688" s="25" t="s">
        <v>303</v>
      </c>
      <c r="B688" s="25"/>
      <c r="C688" s="26"/>
      <c r="D688" s="2" t="s">
        <v>64</v>
      </c>
      <c r="E688" s="2" t="s">
        <v>538</v>
      </c>
      <c r="F688" s="2" t="s">
        <v>305</v>
      </c>
      <c r="G688" s="27">
        <v>37020286.49</v>
      </c>
      <c r="H688" s="28"/>
      <c r="I688" s="29"/>
      <c r="J688" s="8">
        <v>26625223.84</v>
      </c>
      <c r="K688" s="8">
        <f t="shared" si="20"/>
        <v>71.92063153587982</v>
      </c>
    </row>
    <row r="689" spans="1:11" ht="15" customHeight="1">
      <c r="A689" s="25" t="s">
        <v>303</v>
      </c>
      <c r="B689" s="25"/>
      <c r="C689" s="26"/>
      <c r="D689" s="2" t="s">
        <v>64</v>
      </c>
      <c r="E689" s="2" t="s">
        <v>606</v>
      </c>
      <c r="F689" s="2" t="s">
        <v>305</v>
      </c>
      <c r="G689" s="27">
        <v>373186.14</v>
      </c>
      <c r="H689" s="28"/>
      <c r="I689" s="29"/>
      <c r="J689" s="8">
        <v>0</v>
      </c>
      <c r="K689" s="8">
        <v>0</v>
      </c>
    </row>
    <row r="690" spans="1:11" ht="33" customHeight="1">
      <c r="A690" s="25" t="s">
        <v>540</v>
      </c>
      <c r="B690" s="25"/>
      <c r="C690" s="26"/>
      <c r="D690" s="2" t="s">
        <v>64</v>
      </c>
      <c r="E690" s="2" t="s">
        <v>541</v>
      </c>
      <c r="F690" s="2" t="s">
        <v>24</v>
      </c>
      <c r="G690" s="27">
        <f>SUM(G691+G693)</f>
        <v>44480480</v>
      </c>
      <c r="H690" s="28"/>
      <c r="I690" s="29"/>
      <c r="J690" s="8">
        <f>SUM(J691+J693)</f>
        <v>43903432.84</v>
      </c>
      <c r="K690" s="8">
        <f t="shared" si="20"/>
        <v>98.70269574429054</v>
      </c>
    </row>
    <row r="691" spans="1:11" ht="22.5" customHeight="1">
      <c r="A691" s="30" t="s">
        <v>347</v>
      </c>
      <c r="B691" s="25"/>
      <c r="C691" s="26"/>
      <c r="D691" s="2" t="s">
        <v>64</v>
      </c>
      <c r="E691" s="2" t="s">
        <v>541</v>
      </c>
      <c r="F691" s="2" t="s">
        <v>115</v>
      </c>
      <c r="G691" s="27">
        <f>SUM(G692)</f>
        <v>591207.47</v>
      </c>
      <c r="H691" s="28"/>
      <c r="I691" s="29"/>
      <c r="J691" s="8">
        <f>SUM(J692)</f>
        <v>591207.47</v>
      </c>
      <c r="K691" s="8">
        <f t="shared" si="20"/>
        <v>100</v>
      </c>
    </row>
    <row r="692" spans="1:11" ht="18.75" customHeight="1">
      <c r="A692" s="30" t="s">
        <v>125</v>
      </c>
      <c r="B692" s="25"/>
      <c r="C692" s="26"/>
      <c r="D692" s="2" t="s">
        <v>64</v>
      </c>
      <c r="E692" s="2" t="s">
        <v>541</v>
      </c>
      <c r="F692" s="2" t="s">
        <v>121</v>
      </c>
      <c r="G692" s="27">
        <v>591207.47</v>
      </c>
      <c r="H692" s="28"/>
      <c r="I692" s="29"/>
      <c r="J692" s="8">
        <v>591207.47</v>
      </c>
      <c r="K692" s="8">
        <f t="shared" si="20"/>
        <v>100</v>
      </c>
    </row>
    <row r="693" spans="1:11" ht="15" customHeight="1">
      <c r="A693" s="30" t="s">
        <v>139</v>
      </c>
      <c r="B693" s="25"/>
      <c r="C693" s="26"/>
      <c r="D693" s="2" t="s">
        <v>64</v>
      </c>
      <c r="E693" s="2" t="s">
        <v>541</v>
      </c>
      <c r="F693" s="2" t="s">
        <v>136</v>
      </c>
      <c r="G693" s="27">
        <f>SUM(G694:I695)</f>
        <v>43889272.53</v>
      </c>
      <c r="H693" s="28"/>
      <c r="I693" s="29"/>
      <c r="J693" s="8">
        <f>SUM(J694:J695)</f>
        <v>43312225.370000005</v>
      </c>
      <c r="K693" s="8">
        <f t="shared" si="20"/>
        <v>98.68522049526895</v>
      </c>
    </row>
    <row r="694" spans="1:11" ht="15" customHeight="1">
      <c r="A694" s="30" t="s">
        <v>138</v>
      </c>
      <c r="B694" s="25"/>
      <c r="C694" s="26"/>
      <c r="D694" s="2" t="s">
        <v>64</v>
      </c>
      <c r="E694" s="2" t="s">
        <v>541</v>
      </c>
      <c r="F694" s="2" t="s">
        <v>137</v>
      </c>
      <c r="G694" s="27">
        <v>29490445.6</v>
      </c>
      <c r="H694" s="28"/>
      <c r="I694" s="29"/>
      <c r="J694" s="8">
        <v>29490445.6</v>
      </c>
      <c r="K694" s="8">
        <f t="shared" si="20"/>
        <v>100</v>
      </c>
    </row>
    <row r="695" spans="1:11" ht="24" customHeight="1">
      <c r="A695" s="25" t="s">
        <v>194</v>
      </c>
      <c r="B695" s="25"/>
      <c r="C695" s="26"/>
      <c r="D695" s="2" t="s">
        <v>64</v>
      </c>
      <c r="E695" s="2" t="s">
        <v>541</v>
      </c>
      <c r="F695" s="2" t="s">
        <v>195</v>
      </c>
      <c r="G695" s="27">
        <v>14398826.93</v>
      </c>
      <c r="H695" s="28"/>
      <c r="I695" s="29"/>
      <c r="J695" s="8">
        <v>13821779.77</v>
      </c>
      <c r="K695" s="8">
        <f t="shared" si="20"/>
        <v>95.99240158378652</v>
      </c>
    </row>
    <row r="696" spans="1:11" ht="15" customHeight="1">
      <c r="A696" s="47" t="s">
        <v>106</v>
      </c>
      <c r="B696" s="47"/>
      <c r="C696" s="48"/>
      <c r="D696" s="2" t="s">
        <v>105</v>
      </c>
      <c r="E696" s="2" t="s">
        <v>200</v>
      </c>
      <c r="F696" s="2" t="s">
        <v>24</v>
      </c>
      <c r="G696" s="27">
        <f>SUM(G697+G704)</f>
        <v>230970.99</v>
      </c>
      <c r="H696" s="28"/>
      <c r="I696" s="29"/>
      <c r="J696" s="8">
        <f>SUM(J697+J704)</f>
        <v>230970.99</v>
      </c>
      <c r="K696" s="8">
        <f t="shared" si="20"/>
        <v>100</v>
      </c>
    </row>
    <row r="697" spans="1:11" ht="21" customHeight="1">
      <c r="A697" s="47" t="s">
        <v>443</v>
      </c>
      <c r="B697" s="47"/>
      <c r="C697" s="48"/>
      <c r="D697" s="2" t="s">
        <v>105</v>
      </c>
      <c r="E697" s="2" t="s">
        <v>240</v>
      </c>
      <c r="F697" s="2" t="s">
        <v>24</v>
      </c>
      <c r="G697" s="27">
        <f>SUM(G698,G701)</f>
        <v>130000</v>
      </c>
      <c r="H697" s="28"/>
      <c r="I697" s="29"/>
      <c r="J697" s="8">
        <f>SUM(J698,J701)</f>
        <v>130000</v>
      </c>
      <c r="K697" s="8">
        <f t="shared" si="20"/>
        <v>100</v>
      </c>
    </row>
    <row r="698" spans="1:11" ht="19.5" customHeight="1">
      <c r="A698" s="47" t="s">
        <v>447</v>
      </c>
      <c r="B698" s="47"/>
      <c r="C698" s="48"/>
      <c r="D698" s="2" t="s">
        <v>105</v>
      </c>
      <c r="E698" s="2" t="s">
        <v>241</v>
      </c>
      <c r="F698" s="2" t="s">
        <v>24</v>
      </c>
      <c r="G698" s="27">
        <f>SUM(G699)</f>
        <v>30000</v>
      </c>
      <c r="H698" s="28"/>
      <c r="I698" s="29"/>
      <c r="J698" s="8">
        <f>SUM(J699)</f>
        <v>30000</v>
      </c>
      <c r="K698" s="8">
        <f t="shared" si="20"/>
        <v>100</v>
      </c>
    </row>
    <row r="699" spans="1:11" ht="21" customHeight="1">
      <c r="A699" s="25" t="s">
        <v>159</v>
      </c>
      <c r="B699" s="25"/>
      <c r="C699" s="26"/>
      <c r="D699" s="2" t="s">
        <v>105</v>
      </c>
      <c r="E699" s="2" t="s">
        <v>279</v>
      </c>
      <c r="F699" s="2" t="s">
        <v>24</v>
      </c>
      <c r="G699" s="27">
        <f>SUM(G700)</f>
        <v>30000</v>
      </c>
      <c r="H699" s="28"/>
      <c r="I699" s="29"/>
      <c r="J699" s="8">
        <f>SUM(J700)</f>
        <v>30000</v>
      </c>
      <c r="K699" s="8">
        <f t="shared" si="20"/>
        <v>100</v>
      </c>
    </row>
    <row r="700" spans="1:11" ht="17.25" customHeight="1">
      <c r="A700" s="30" t="s">
        <v>134</v>
      </c>
      <c r="B700" s="25"/>
      <c r="C700" s="26"/>
      <c r="D700" s="2" t="s">
        <v>105</v>
      </c>
      <c r="E700" s="2" t="s">
        <v>279</v>
      </c>
      <c r="F700" s="2" t="s">
        <v>129</v>
      </c>
      <c r="G700" s="27">
        <v>30000</v>
      </c>
      <c r="H700" s="28"/>
      <c r="I700" s="29"/>
      <c r="J700" s="8">
        <v>30000</v>
      </c>
      <c r="K700" s="8">
        <f t="shared" si="20"/>
        <v>100</v>
      </c>
    </row>
    <row r="701" spans="1:11" ht="18" customHeight="1">
      <c r="A701" s="25" t="s">
        <v>446</v>
      </c>
      <c r="B701" s="25"/>
      <c r="C701" s="26"/>
      <c r="D701" s="2" t="s">
        <v>105</v>
      </c>
      <c r="E701" s="2" t="s">
        <v>242</v>
      </c>
      <c r="F701" s="2" t="s">
        <v>24</v>
      </c>
      <c r="G701" s="27">
        <f>SUM(G702)</f>
        <v>100000</v>
      </c>
      <c r="H701" s="28"/>
      <c r="I701" s="29"/>
      <c r="J701" s="8">
        <f>SUM(J702)</f>
        <v>100000</v>
      </c>
      <c r="K701" s="8">
        <f t="shared" si="20"/>
        <v>100</v>
      </c>
    </row>
    <row r="702" spans="1:11" ht="15" customHeight="1">
      <c r="A702" s="25" t="s">
        <v>172</v>
      </c>
      <c r="B702" s="25"/>
      <c r="C702" s="26"/>
      <c r="D702" s="2" t="s">
        <v>105</v>
      </c>
      <c r="E702" s="2" t="s">
        <v>278</v>
      </c>
      <c r="F702" s="2" t="s">
        <v>24</v>
      </c>
      <c r="G702" s="27">
        <f>SUM(G703)</f>
        <v>100000</v>
      </c>
      <c r="H702" s="28"/>
      <c r="I702" s="29"/>
      <c r="J702" s="10">
        <f>SUM(J703)</f>
        <v>100000</v>
      </c>
      <c r="K702" s="8">
        <f aca="true" t="shared" si="21" ref="K702:K723">SUM(J702/G702*100)</f>
        <v>100</v>
      </c>
    </row>
    <row r="703" spans="1:11" ht="14.25" customHeight="1">
      <c r="A703" s="30" t="s">
        <v>134</v>
      </c>
      <c r="B703" s="25"/>
      <c r="C703" s="26"/>
      <c r="D703" s="2" t="s">
        <v>105</v>
      </c>
      <c r="E703" s="2" t="s">
        <v>278</v>
      </c>
      <c r="F703" s="2" t="s">
        <v>129</v>
      </c>
      <c r="G703" s="27">
        <v>100000</v>
      </c>
      <c r="H703" s="28"/>
      <c r="I703" s="29"/>
      <c r="J703" s="8">
        <v>100000</v>
      </c>
      <c r="K703" s="8">
        <f t="shared" si="21"/>
        <v>100</v>
      </c>
    </row>
    <row r="704" spans="1:11" ht="14.25" customHeight="1">
      <c r="A704" s="30" t="s">
        <v>112</v>
      </c>
      <c r="B704" s="25"/>
      <c r="C704" s="26"/>
      <c r="D704" s="2" t="s">
        <v>105</v>
      </c>
      <c r="E704" s="2" t="s">
        <v>199</v>
      </c>
      <c r="F704" s="2" t="s">
        <v>24</v>
      </c>
      <c r="G704" s="27">
        <f>SUM(G705)</f>
        <v>100970.99</v>
      </c>
      <c r="H704" s="28"/>
      <c r="I704" s="29"/>
      <c r="J704" s="8">
        <f>SUM(J705)</f>
        <v>100970.99</v>
      </c>
      <c r="K704" s="8">
        <f t="shared" si="21"/>
        <v>100</v>
      </c>
    </row>
    <row r="705" spans="1:11" ht="21" customHeight="1">
      <c r="A705" s="30" t="s">
        <v>111</v>
      </c>
      <c r="B705" s="25"/>
      <c r="C705" s="26"/>
      <c r="D705" s="2" t="s">
        <v>105</v>
      </c>
      <c r="E705" s="2" t="s">
        <v>201</v>
      </c>
      <c r="F705" s="2" t="s">
        <v>24</v>
      </c>
      <c r="G705" s="27">
        <f>SUM(G706)</f>
        <v>100970.99</v>
      </c>
      <c r="H705" s="28"/>
      <c r="I705" s="29"/>
      <c r="J705" s="8">
        <f>SUM(J706)</f>
        <v>100970.99</v>
      </c>
      <c r="K705" s="8">
        <f t="shared" si="21"/>
        <v>100</v>
      </c>
    </row>
    <row r="706" spans="1:11" ht="24" customHeight="1">
      <c r="A706" s="25" t="s">
        <v>542</v>
      </c>
      <c r="B706" s="25"/>
      <c r="C706" s="26"/>
      <c r="D706" s="2" t="s">
        <v>105</v>
      </c>
      <c r="E706" s="2" t="s">
        <v>543</v>
      </c>
      <c r="F706" s="2" t="s">
        <v>24</v>
      </c>
      <c r="G706" s="27">
        <f>SUM(G707)</f>
        <v>100970.99</v>
      </c>
      <c r="H706" s="28"/>
      <c r="I706" s="29"/>
      <c r="J706" s="8">
        <f>SUM(J707)</f>
        <v>100970.99</v>
      </c>
      <c r="K706" s="8">
        <f t="shared" si="21"/>
        <v>100</v>
      </c>
    </row>
    <row r="707" spans="1:11" ht="21.75" customHeight="1">
      <c r="A707" s="30" t="s">
        <v>347</v>
      </c>
      <c r="B707" s="25"/>
      <c r="C707" s="26"/>
      <c r="D707" s="2" t="s">
        <v>105</v>
      </c>
      <c r="E707" s="2" t="s">
        <v>543</v>
      </c>
      <c r="F707" s="2" t="s">
        <v>115</v>
      </c>
      <c r="G707" s="27">
        <f>SUM(G708)</f>
        <v>100970.99</v>
      </c>
      <c r="H707" s="28"/>
      <c r="I707" s="29"/>
      <c r="J707" s="8">
        <f>SUM(J708)</f>
        <v>100970.99</v>
      </c>
      <c r="K707" s="8">
        <f t="shared" si="21"/>
        <v>100</v>
      </c>
    </row>
    <row r="708" spans="1:11" ht="24.75" customHeight="1">
      <c r="A708" s="30" t="s">
        <v>125</v>
      </c>
      <c r="B708" s="25"/>
      <c r="C708" s="26"/>
      <c r="D708" s="2" t="s">
        <v>105</v>
      </c>
      <c r="E708" s="2" t="s">
        <v>543</v>
      </c>
      <c r="F708" s="2" t="s">
        <v>121</v>
      </c>
      <c r="G708" s="27">
        <v>100970.99</v>
      </c>
      <c r="H708" s="28"/>
      <c r="I708" s="29"/>
      <c r="J708" s="8">
        <v>100970.99</v>
      </c>
      <c r="K708" s="8">
        <f t="shared" si="21"/>
        <v>100</v>
      </c>
    </row>
    <row r="709" spans="1:11" ht="15" customHeight="1">
      <c r="A709" s="38" t="s">
        <v>81</v>
      </c>
      <c r="B709" s="38"/>
      <c r="C709" s="39"/>
      <c r="D709" s="4" t="s">
        <v>31</v>
      </c>
      <c r="E709" s="4" t="s">
        <v>200</v>
      </c>
      <c r="F709" s="4" t="s">
        <v>24</v>
      </c>
      <c r="G709" s="69">
        <f>SUM(G710)</f>
        <v>4606675.739999999</v>
      </c>
      <c r="H709" s="70"/>
      <c r="I709" s="71"/>
      <c r="J709" s="11">
        <f>SUM(J710)</f>
        <v>4572932.3</v>
      </c>
      <c r="K709" s="8">
        <f t="shared" si="21"/>
        <v>99.26750998106935</v>
      </c>
    </row>
    <row r="710" spans="1:11" ht="15" customHeight="1">
      <c r="A710" s="49" t="s">
        <v>82</v>
      </c>
      <c r="B710" s="49"/>
      <c r="C710" s="50"/>
      <c r="D710" s="2" t="s">
        <v>83</v>
      </c>
      <c r="E710" s="2" t="s">
        <v>200</v>
      </c>
      <c r="F710" s="2" t="s">
        <v>24</v>
      </c>
      <c r="G710" s="27">
        <f>SUM(G711)</f>
        <v>4606675.739999999</v>
      </c>
      <c r="H710" s="28"/>
      <c r="I710" s="29"/>
      <c r="J710" s="8">
        <f>SUM(J711)</f>
        <v>4572932.3</v>
      </c>
      <c r="K710" s="8">
        <f t="shared" si="21"/>
        <v>99.26750998106935</v>
      </c>
    </row>
    <row r="711" spans="1:11" ht="30" customHeight="1">
      <c r="A711" s="46" t="s">
        <v>449</v>
      </c>
      <c r="B711" s="47"/>
      <c r="C711" s="48"/>
      <c r="D711" s="2" t="s">
        <v>83</v>
      </c>
      <c r="E711" s="2" t="s">
        <v>261</v>
      </c>
      <c r="F711" s="2" t="s">
        <v>24</v>
      </c>
      <c r="G711" s="27">
        <f>SUM(G712+G724,G727,G730,G733,H736,G739,H742,G745,G748,G751,G753)</f>
        <v>4606675.739999999</v>
      </c>
      <c r="H711" s="28"/>
      <c r="I711" s="29"/>
      <c r="J711" s="8">
        <f>SUM(J712+J724+J727+J730+J733+J739+J745+J748+J751+J753)</f>
        <v>4572932.3</v>
      </c>
      <c r="K711" s="8">
        <f t="shared" si="21"/>
        <v>99.26750998106935</v>
      </c>
    </row>
    <row r="712" spans="1:11" ht="18" customHeight="1">
      <c r="A712" s="30" t="s">
        <v>169</v>
      </c>
      <c r="B712" s="25"/>
      <c r="C712" s="26"/>
      <c r="D712" s="2" t="s">
        <v>83</v>
      </c>
      <c r="E712" s="2" t="s">
        <v>450</v>
      </c>
      <c r="F712" s="2" t="s">
        <v>24</v>
      </c>
      <c r="G712" s="27">
        <f>SUM(G713+G715+G717+G719+H721)</f>
        <v>290399.82</v>
      </c>
      <c r="H712" s="28"/>
      <c r="I712" s="29"/>
      <c r="J712" s="8">
        <f>SUM(J713+J715+J717+J719)</f>
        <v>290399.82</v>
      </c>
      <c r="K712" s="8">
        <f t="shared" si="21"/>
        <v>100</v>
      </c>
    </row>
    <row r="713" spans="1:11" ht="36" customHeight="1">
      <c r="A713" s="30" t="s">
        <v>123</v>
      </c>
      <c r="B713" s="25"/>
      <c r="C713" s="26"/>
      <c r="D713" s="2" t="s">
        <v>83</v>
      </c>
      <c r="E713" s="2" t="s">
        <v>450</v>
      </c>
      <c r="F713" s="2" t="s">
        <v>120</v>
      </c>
      <c r="G713" s="27">
        <f>SUM(G714)</f>
        <v>21366</v>
      </c>
      <c r="H713" s="28"/>
      <c r="I713" s="29"/>
      <c r="J713" s="8">
        <f>SUM(J714)</f>
        <v>21366</v>
      </c>
      <c r="K713" s="8">
        <f t="shared" si="21"/>
        <v>100</v>
      </c>
    </row>
    <row r="714" spans="1:11" ht="15" customHeight="1">
      <c r="A714" s="30" t="s">
        <v>150</v>
      </c>
      <c r="B714" s="25"/>
      <c r="C714" s="26"/>
      <c r="D714" s="2" t="s">
        <v>83</v>
      </c>
      <c r="E714" s="2" t="s">
        <v>450</v>
      </c>
      <c r="F714" s="2" t="s">
        <v>149</v>
      </c>
      <c r="G714" s="27">
        <v>21366</v>
      </c>
      <c r="H714" s="28"/>
      <c r="I714" s="29"/>
      <c r="J714" s="8">
        <v>21366</v>
      </c>
      <c r="K714" s="8">
        <f t="shared" si="21"/>
        <v>100</v>
      </c>
    </row>
    <row r="715" spans="1:11" ht="27" customHeight="1">
      <c r="A715" s="30" t="s">
        <v>347</v>
      </c>
      <c r="B715" s="25"/>
      <c r="C715" s="26"/>
      <c r="D715" s="2" t="s">
        <v>83</v>
      </c>
      <c r="E715" s="2" t="s">
        <v>450</v>
      </c>
      <c r="F715" s="2" t="s">
        <v>115</v>
      </c>
      <c r="G715" s="27">
        <f>SUM(G716)</f>
        <v>242033.82</v>
      </c>
      <c r="H715" s="28"/>
      <c r="I715" s="29"/>
      <c r="J715" s="8">
        <f>SUM(J716)</f>
        <v>242033.82</v>
      </c>
      <c r="K715" s="8">
        <f t="shared" si="21"/>
        <v>100</v>
      </c>
    </row>
    <row r="716" spans="1:11" ht="27.75" customHeight="1">
      <c r="A716" s="30" t="s">
        <v>125</v>
      </c>
      <c r="B716" s="25"/>
      <c r="C716" s="26"/>
      <c r="D716" s="2" t="s">
        <v>83</v>
      </c>
      <c r="E716" s="2" t="s">
        <v>450</v>
      </c>
      <c r="F716" s="2" t="s">
        <v>121</v>
      </c>
      <c r="G716" s="27">
        <v>242033.82</v>
      </c>
      <c r="H716" s="28"/>
      <c r="I716" s="29"/>
      <c r="J716" s="8">
        <v>242033.82</v>
      </c>
      <c r="K716" s="8">
        <f t="shared" si="21"/>
        <v>100</v>
      </c>
    </row>
    <row r="717" spans="1:11" ht="15" customHeight="1">
      <c r="A717" s="30" t="s">
        <v>139</v>
      </c>
      <c r="B717" s="25"/>
      <c r="C717" s="26"/>
      <c r="D717" s="2" t="s">
        <v>83</v>
      </c>
      <c r="E717" s="2" t="s">
        <v>450</v>
      </c>
      <c r="F717" s="2" t="s">
        <v>136</v>
      </c>
      <c r="G717" s="27">
        <f>SUM(G718)</f>
        <v>27000</v>
      </c>
      <c r="H717" s="28"/>
      <c r="I717" s="29"/>
      <c r="J717" s="8">
        <f>SUM(J718)</f>
        <v>27000</v>
      </c>
      <c r="K717" s="8">
        <f t="shared" si="21"/>
        <v>100</v>
      </c>
    </row>
    <row r="718" spans="1:11" ht="15" customHeight="1">
      <c r="A718" s="30" t="s">
        <v>432</v>
      </c>
      <c r="B718" s="25"/>
      <c r="C718" s="26"/>
      <c r="D718" s="2" t="s">
        <v>83</v>
      </c>
      <c r="E718" s="2" t="s">
        <v>450</v>
      </c>
      <c r="F718" s="2" t="s">
        <v>431</v>
      </c>
      <c r="G718" s="27">
        <v>27000</v>
      </c>
      <c r="H718" s="28"/>
      <c r="I718" s="29"/>
      <c r="J718" s="8">
        <v>27000</v>
      </c>
      <c r="K718" s="8">
        <f t="shared" si="21"/>
        <v>100</v>
      </c>
    </row>
    <row r="719" spans="1:11" ht="15" customHeight="1">
      <c r="A719" s="30" t="s">
        <v>544</v>
      </c>
      <c r="B719" s="25"/>
      <c r="C719" s="26"/>
      <c r="D719" s="2" t="s">
        <v>83</v>
      </c>
      <c r="E719" s="2" t="s">
        <v>450</v>
      </c>
      <c r="F719" s="2" t="s">
        <v>282</v>
      </c>
      <c r="G719" s="27">
        <f>SUM(G720)</f>
        <v>0</v>
      </c>
      <c r="H719" s="28"/>
      <c r="I719" s="29"/>
      <c r="J719" s="8">
        <f>SUM(J720)</f>
        <v>0</v>
      </c>
      <c r="K719" s="8" t="e">
        <f t="shared" si="21"/>
        <v>#DIV/0!</v>
      </c>
    </row>
    <row r="720" spans="1:11" ht="13.5" customHeight="1">
      <c r="A720" s="30" t="s">
        <v>134</v>
      </c>
      <c r="B720" s="25"/>
      <c r="C720" s="26"/>
      <c r="D720" s="2" t="s">
        <v>83</v>
      </c>
      <c r="E720" s="2" t="s">
        <v>450</v>
      </c>
      <c r="F720" s="2" t="s">
        <v>129</v>
      </c>
      <c r="G720" s="27">
        <v>0</v>
      </c>
      <c r="H720" s="28"/>
      <c r="I720" s="29"/>
      <c r="J720" s="8">
        <v>0</v>
      </c>
      <c r="K720" s="8" t="e">
        <f t="shared" si="21"/>
        <v>#DIV/0!</v>
      </c>
    </row>
    <row r="721" spans="1:11" ht="35.25" customHeight="1" hidden="1">
      <c r="A721" s="25" t="s">
        <v>583</v>
      </c>
      <c r="B721" s="25"/>
      <c r="C721" s="26"/>
      <c r="D721" s="2" t="s">
        <v>83</v>
      </c>
      <c r="E721" s="2" t="s">
        <v>584</v>
      </c>
      <c r="F721" s="2" t="s">
        <v>24</v>
      </c>
      <c r="G721" s="19"/>
      <c r="H721" s="28">
        <f>SUM(H722)</f>
        <v>0</v>
      </c>
      <c r="I721" s="29"/>
      <c r="J721" s="8"/>
      <c r="K721" s="8" t="e">
        <f t="shared" si="21"/>
        <v>#DIV/0!</v>
      </c>
    </row>
    <row r="722" spans="1:11" ht="21.75" customHeight="1" hidden="1">
      <c r="A722" s="30" t="s">
        <v>544</v>
      </c>
      <c r="B722" s="25"/>
      <c r="C722" s="26"/>
      <c r="D722" s="2" t="s">
        <v>83</v>
      </c>
      <c r="E722" s="2" t="s">
        <v>584</v>
      </c>
      <c r="F722" s="2" t="s">
        <v>282</v>
      </c>
      <c r="G722" s="19"/>
      <c r="H722" s="28">
        <f>SUM(H723)</f>
        <v>0</v>
      </c>
      <c r="I722" s="29"/>
      <c r="J722" s="8"/>
      <c r="K722" s="8" t="e">
        <f t="shared" si="21"/>
        <v>#DIV/0!</v>
      </c>
    </row>
    <row r="723" spans="1:11" ht="15" customHeight="1" hidden="1">
      <c r="A723" s="30" t="s">
        <v>134</v>
      </c>
      <c r="B723" s="25"/>
      <c r="C723" s="26"/>
      <c r="D723" s="2" t="s">
        <v>83</v>
      </c>
      <c r="E723" s="2" t="s">
        <v>584</v>
      </c>
      <c r="F723" s="2" t="s">
        <v>129</v>
      </c>
      <c r="G723" s="19"/>
      <c r="H723" s="28">
        <v>0</v>
      </c>
      <c r="I723" s="29"/>
      <c r="J723" s="8"/>
      <c r="K723" s="8" t="e">
        <f t="shared" si="21"/>
        <v>#DIV/0!</v>
      </c>
    </row>
    <row r="724" spans="1:11" ht="30.75" customHeight="1">
      <c r="A724" s="25" t="s">
        <v>565</v>
      </c>
      <c r="B724" s="25"/>
      <c r="C724" s="26"/>
      <c r="D724" s="2" t="s">
        <v>83</v>
      </c>
      <c r="E724" s="2" t="s">
        <v>566</v>
      </c>
      <c r="F724" s="2" t="s">
        <v>24</v>
      </c>
      <c r="G724" s="27">
        <f>SUM(G725)</f>
        <v>47242</v>
      </c>
      <c r="H724" s="28"/>
      <c r="I724" s="29"/>
      <c r="J724" s="8">
        <f>SUM(J725)</f>
        <v>47242</v>
      </c>
      <c r="K724" s="8">
        <f aca="true" t="shared" si="22" ref="K724:K741">SUM(J724/G724*100)</f>
        <v>100</v>
      </c>
    </row>
    <row r="725" spans="1:11" ht="28.5" customHeight="1">
      <c r="A725" s="30" t="s">
        <v>283</v>
      </c>
      <c r="B725" s="25"/>
      <c r="C725" s="26"/>
      <c r="D725" s="2" t="s">
        <v>83</v>
      </c>
      <c r="E725" s="2" t="s">
        <v>566</v>
      </c>
      <c r="F725" s="2" t="s">
        <v>282</v>
      </c>
      <c r="G725" s="27">
        <f>SUM(G726)</f>
        <v>47242</v>
      </c>
      <c r="H725" s="28"/>
      <c r="I725" s="29"/>
      <c r="J725" s="8">
        <f>SUM(J726)</f>
        <v>47242</v>
      </c>
      <c r="K725" s="8">
        <f t="shared" si="22"/>
        <v>100</v>
      </c>
    </row>
    <row r="726" spans="1:11" ht="15" customHeight="1">
      <c r="A726" s="30" t="s">
        <v>134</v>
      </c>
      <c r="B726" s="25"/>
      <c r="C726" s="26"/>
      <c r="D726" s="2" t="s">
        <v>83</v>
      </c>
      <c r="E726" s="2" t="s">
        <v>566</v>
      </c>
      <c r="F726" s="2" t="s">
        <v>129</v>
      </c>
      <c r="G726" s="27">
        <v>47242</v>
      </c>
      <c r="H726" s="28"/>
      <c r="I726" s="29"/>
      <c r="J726" s="8">
        <v>47242</v>
      </c>
      <c r="K726" s="8">
        <f t="shared" si="22"/>
        <v>100</v>
      </c>
    </row>
    <row r="727" spans="1:11" ht="51" customHeight="1">
      <c r="A727" s="25" t="s">
        <v>567</v>
      </c>
      <c r="B727" s="25"/>
      <c r="C727" s="26"/>
      <c r="D727" s="2" t="s">
        <v>83</v>
      </c>
      <c r="E727" s="2" t="s">
        <v>568</v>
      </c>
      <c r="F727" s="2" t="s">
        <v>24</v>
      </c>
      <c r="G727" s="27">
        <f>SUM(G728)</f>
        <v>227720</v>
      </c>
      <c r="H727" s="28"/>
      <c r="I727" s="29"/>
      <c r="J727" s="8">
        <f>SUM(J728)</f>
        <v>227720</v>
      </c>
      <c r="K727" s="8">
        <f t="shared" si="22"/>
        <v>100</v>
      </c>
    </row>
    <row r="728" spans="1:11" ht="29.25" customHeight="1">
      <c r="A728" s="30" t="s">
        <v>283</v>
      </c>
      <c r="B728" s="25"/>
      <c r="C728" s="26"/>
      <c r="D728" s="2" t="s">
        <v>83</v>
      </c>
      <c r="E728" s="2" t="s">
        <v>568</v>
      </c>
      <c r="F728" s="2" t="s">
        <v>282</v>
      </c>
      <c r="G728" s="27">
        <f>SUM(G729)</f>
        <v>227720</v>
      </c>
      <c r="H728" s="28"/>
      <c r="I728" s="29"/>
      <c r="J728" s="8">
        <f>SUM(J729)</f>
        <v>227720</v>
      </c>
      <c r="K728" s="8">
        <f t="shared" si="22"/>
        <v>100</v>
      </c>
    </row>
    <row r="729" spans="1:11" ht="15" customHeight="1">
      <c r="A729" s="30" t="s">
        <v>134</v>
      </c>
      <c r="B729" s="25"/>
      <c r="C729" s="26"/>
      <c r="D729" s="2" t="s">
        <v>83</v>
      </c>
      <c r="E729" s="2" t="s">
        <v>568</v>
      </c>
      <c r="F729" s="2" t="s">
        <v>129</v>
      </c>
      <c r="G729" s="27">
        <v>227720</v>
      </c>
      <c r="H729" s="28"/>
      <c r="I729" s="29"/>
      <c r="J729" s="8">
        <v>227720</v>
      </c>
      <c r="K729" s="8">
        <f t="shared" si="22"/>
        <v>100</v>
      </c>
    </row>
    <row r="730" spans="1:11" ht="52.5" customHeight="1">
      <c r="A730" s="25" t="s">
        <v>569</v>
      </c>
      <c r="B730" s="25"/>
      <c r="C730" s="26"/>
      <c r="D730" s="2" t="s">
        <v>83</v>
      </c>
      <c r="E730" s="2" t="s">
        <v>570</v>
      </c>
      <c r="F730" s="2" t="s">
        <v>24</v>
      </c>
      <c r="G730" s="27">
        <f>SUM(G731)</f>
        <v>100000</v>
      </c>
      <c r="H730" s="28"/>
      <c r="I730" s="29"/>
      <c r="J730" s="8">
        <f>SUM(J731)</f>
        <v>100000</v>
      </c>
      <c r="K730" s="8">
        <f t="shared" si="22"/>
        <v>100</v>
      </c>
    </row>
    <row r="731" spans="1:11" ht="31.5" customHeight="1">
      <c r="A731" s="30" t="s">
        <v>283</v>
      </c>
      <c r="B731" s="25"/>
      <c r="C731" s="26"/>
      <c r="D731" s="2" t="s">
        <v>83</v>
      </c>
      <c r="E731" s="2" t="s">
        <v>570</v>
      </c>
      <c r="F731" s="2" t="s">
        <v>282</v>
      </c>
      <c r="G731" s="27">
        <f>SUM(G732)</f>
        <v>100000</v>
      </c>
      <c r="H731" s="28"/>
      <c r="I731" s="29"/>
      <c r="J731" s="8">
        <f>SUM(J732)</f>
        <v>100000</v>
      </c>
      <c r="K731" s="8">
        <f t="shared" si="22"/>
        <v>100</v>
      </c>
    </row>
    <row r="732" spans="1:11" ht="15" customHeight="1">
      <c r="A732" s="30" t="s">
        <v>134</v>
      </c>
      <c r="B732" s="25"/>
      <c r="C732" s="26"/>
      <c r="D732" s="2" t="s">
        <v>83</v>
      </c>
      <c r="E732" s="2" t="s">
        <v>570</v>
      </c>
      <c r="F732" s="2" t="s">
        <v>129</v>
      </c>
      <c r="G732" s="27">
        <v>100000</v>
      </c>
      <c r="H732" s="28"/>
      <c r="I732" s="29"/>
      <c r="J732" s="8">
        <v>100000</v>
      </c>
      <c r="K732" s="8">
        <f t="shared" si="22"/>
        <v>100</v>
      </c>
    </row>
    <row r="733" spans="1:11" ht="50.25" customHeight="1">
      <c r="A733" s="25" t="s">
        <v>571</v>
      </c>
      <c r="B733" s="25"/>
      <c r="C733" s="26"/>
      <c r="D733" s="2" t="s">
        <v>83</v>
      </c>
      <c r="E733" s="2" t="s">
        <v>572</v>
      </c>
      <c r="F733" s="2" t="s">
        <v>24</v>
      </c>
      <c r="G733" s="27">
        <f>SUM(G734)</f>
        <v>412600</v>
      </c>
      <c r="H733" s="28"/>
      <c r="I733" s="29"/>
      <c r="J733" s="8">
        <f>SUM(J734)</f>
        <v>412600</v>
      </c>
      <c r="K733" s="8">
        <f t="shared" si="22"/>
        <v>100</v>
      </c>
    </row>
    <row r="734" spans="1:11" ht="21" customHeight="1">
      <c r="A734" s="30" t="s">
        <v>283</v>
      </c>
      <c r="B734" s="25"/>
      <c r="C734" s="26"/>
      <c r="D734" s="2" t="s">
        <v>83</v>
      </c>
      <c r="E734" s="2" t="s">
        <v>572</v>
      </c>
      <c r="F734" s="2" t="s">
        <v>282</v>
      </c>
      <c r="G734" s="27">
        <f>SUM(G735)</f>
        <v>412600</v>
      </c>
      <c r="H734" s="28"/>
      <c r="I734" s="29"/>
      <c r="J734" s="8">
        <f>SUM(J735)</f>
        <v>412600</v>
      </c>
      <c r="K734" s="8">
        <f t="shared" si="22"/>
        <v>100</v>
      </c>
    </row>
    <row r="735" spans="1:11" ht="14.25" customHeight="1">
      <c r="A735" s="30" t="s">
        <v>134</v>
      </c>
      <c r="B735" s="25"/>
      <c r="C735" s="26"/>
      <c r="D735" s="2" t="s">
        <v>83</v>
      </c>
      <c r="E735" s="2" t="s">
        <v>572</v>
      </c>
      <c r="F735" s="2" t="s">
        <v>129</v>
      </c>
      <c r="G735" s="27">
        <v>412600</v>
      </c>
      <c r="H735" s="28"/>
      <c r="I735" s="29"/>
      <c r="J735" s="8">
        <v>412600</v>
      </c>
      <c r="K735" s="8">
        <f t="shared" si="22"/>
        <v>100</v>
      </c>
    </row>
    <row r="736" spans="1:11" ht="21" customHeight="1" hidden="1">
      <c r="A736" s="25" t="s">
        <v>573</v>
      </c>
      <c r="B736" s="25"/>
      <c r="C736" s="26"/>
      <c r="D736" s="2" t="s">
        <v>83</v>
      </c>
      <c r="E736" s="2" t="s">
        <v>574</v>
      </c>
      <c r="F736" s="2" t="s">
        <v>24</v>
      </c>
      <c r="G736" s="19"/>
      <c r="H736" s="28">
        <f>SUM(H737)</f>
        <v>0</v>
      </c>
      <c r="I736" s="29"/>
      <c r="J736" s="8">
        <v>0</v>
      </c>
      <c r="K736" s="8" t="e">
        <f t="shared" si="22"/>
        <v>#DIV/0!</v>
      </c>
    </row>
    <row r="737" spans="1:11" ht="33" customHeight="1" hidden="1">
      <c r="A737" s="30" t="s">
        <v>283</v>
      </c>
      <c r="B737" s="25"/>
      <c r="C737" s="26"/>
      <c r="D737" s="2" t="s">
        <v>83</v>
      </c>
      <c r="E737" s="2" t="s">
        <v>574</v>
      </c>
      <c r="F737" s="2" t="s">
        <v>282</v>
      </c>
      <c r="G737" s="19"/>
      <c r="H737" s="28">
        <f>SUM(H738)</f>
        <v>0</v>
      </c>
      <c r="I737" s="29"/>
      <c r="J737" s="8">
        <v>0</v>
      </c>
      <c r="K737" s="8" t="e">
        <f t="shared" si="22"/>
        <v>#DIV/0!</v>
      </c>
    </row>
    <row r="738" spans="1:11" ht="18" customHeight="1" hidden="1">
      <c r="A738" s="30" t="s">
        <v>134</v>
      </c>
      <c r="B738" s="25"/>
      <c r="C738" s="26"/>
      <c r="D738" s="2" t="s">
        <v>83</v>
      </c>
      <c r="E738" s="2" t="s">
        <v>574</v>
      </c>
      <c r="F738" s="2" t="s">
        <v>129</v>
      </c>
      <c r="G738" s="19"/>
      <c r="H738" s="28">
        <v>0</v>
      </c>
      <c r="I738" s="29"/>
      <c r="J738" s="8"/>
      <c r="K738" s="8" t="e">
        <f t="shared" si="22"/>
        <v>#DIV/0!</v>
      </c>
    </row>
    <row r="739" spans="1:11" ht="27" customHeight="1">
      <c r="A739" s="25" t="s">
        <v>575</v>
      </c>
      <c r="B739" s="25"/>
      <c r="C739" s="26"/>
      <c r="D739" s="2" t="s">
        <v>83</v>
      </c>
      <c r="E739" s="2" t="s">
        <v>576</v>
      </c>
      <c r="F739" s="2" t="s">
        <v>24</v>
      </c>
      <c r="G739" s="27">
        <f>SUM(G740)</f>
        <v>48500</v>
      </c>
      <c r="H739" s="28"/>
      <c r="I739" s="29"/>
      <c r="J739" s="8">
        <f>SUM(J740)</f>
        <v>48500</v>
      </c>
      <c r="K739" s="8">
        <f t="shared" si="22"/>
        <v>100</v>
      </c>
    </row>
    <row r="740" spans="1:11" ht="26.25" customHeight="1">
      <c r="A740" s="30" t="s">
        <v>283</v>
      </c>
      <c r="B740" s="25"/>
      <c r="C740" s="26"/>
      <c r="D740" s="2" t="s">
        <v>83</v>
      </c>
      <c r="E740" s="2" t="s">
        <v>576</v>
      </c>
      <c r="F740" s="2" t="s">
        <v>282</v>
      </c>
      <c r="G740" s="27">
        <f>SUM(G741)</f>
        <v>48500</v>
      </c>
      <c r="H740" s="28"/>
      <c r="I740" s="29"/>
      <c r="J740" s="10">
        <f>SUM(J741)</f>
        <v>48500</v>
      </c>
      <c r="K740" s="8">
        <f t="shared" si="22"/>
        <v>100</v>
      </c>
    </row>
    <row r="741" spans="1:11" ht="14.25" customHeight="1">
      <c r="A741" s="30" t="s">
        <v>134</v>
      </c>
      <c r="B741" s="25"/>
      <c r="C741" s="26"/>
      <c r="D741" s="2" t="s">
        <v>83</v>
      </c>
      <c r="E741" s="2" t="s">
        <v>576</v>
      </c>
      <c r="F741" s="2" t="s">
        <v>129</v>
      </c>
      <c r="G741" s="27">
        <v>48500</v>
      </c>
      <c r="H741" s="28"/>
      <c r="I741" s="29"/>
      <c r="J741" s="8">
        <v>48500</v>
      </c>
      <c r="K741" s="8">
        <f t="shared" si="22"/>
        <v>100</v>
      </c>
    </row>
    <row r="742" spans="1:11" ht="0" customHeight="1" hidden="1">
      <c r="A742" s="25" t="s">
        <v>577</v>
      </c>
      <c r="B742" s="25"/>
      <c r="C742" s="26"/>
      <c r="D742" s="2" t="s">
        <v>83</v>
      </c>
      <c r="E742" s="2" t="s">
        <v>578</v>
      </c>
      <c r="F742" s="2" t="s">
        <v>24</v>
      </c>
      <c r="G742" s="19"/>
      <c r="H742" s="28">
        <f>SUM(G743)</f>
        <v>0</v>
      </c>
      <c r="I742" s="29"/>
      <c r="J742" s="10">
        <v>0</v>
      </c>
      <c r="K742" s="8" t="e">
        <f>SUM(J742/G742*100)</f>
        <v>#DIV/0!</v>
      </c>
    </row>
    <row r="743" spans="1:11" ht="16.5" customHeight="1" hidden="1">
      <c r="A743" s="30" t="s">
        <v>283</v>
      </c>
      <c r="B743" s="25"/>
      <c r="C743" s="26"/>
      <c r="D743" s="2" t="s">
        <v>83</v>
      </c>
      <c r="E743" s="2" t="s">
        <v>578</v>
      </c>
      <c r="F743" s="2" t="s">
        <v>282</v>
      </c>
      <c r="G743" s="27">
        <f>SUM(G744)</f>
        <v>0</v>
      </c>
      <c r="H743" s="28"/>
      <c r="I743" s="29"/>
      <c r="J743" s="8">
        <f>SUM(J744)</f>
        <v>0</v>
      </c>
      <c r="K743" s="8" t="e">
        <f>SUM(J743/#REF!*100)</f>
        <v>#REF!</v>
      </c>
    </row>
    <row r="744" spans="1:11" ht="24" customHeight="1" hidden="1">
      <c r="A744" s="30" t="s">
        <v>134</v>
      </c>
      <c r="B744" s="25"/>
      <c r="C744" s="26"/>
      <c r="D744" s="2" t="s">
        <v>83</v>
      </c>
      <c r="E744" s="2" t="s">
        <v>578</v>
      </c>
      <c r="F744" s="2" t="s">
        <v>129</v>
      </c>
      <c r="G744" s="27">
        <v>0</v>
      </c>
      <c r="H744" s="28"/>
      <c r="I744" s="29"/>
      <c r="J744" s="8">
        <v>0</v>
      </c>
      <c r="K744" s="8" t="e">
        <f>SUM(J744/#REF!*100)</f>
        <v>#REF!</v>
      </c>
    </row>
    <row r="745" spans="1:11" ht="24" customHeight="1">
      <c r="A745" s="25" t="s">
        <v>545</v>
      </c>
      <c r="B745" s="25"/>
      <c r="C745" s="26"/>
      <c r="D745" s="2" t="s">
        <v>83</v>
      </c>
      <c r="E745" s="2" t="s">
        <v>546</v>
      </c>
      <c r="F745" s="2" t="s">
        <v>24</v>
      </c>
      <c r="G745" s="27">
        <f>SUM(G746)</f>
        <v>2973036.57</v>
      </c>
      <c r="H745" s="28"/>
      <c r="I745" s="29"/>
      <c r="J745" s="8">
        <f>SUM(J746)</f>
        <v>2939293.13</v>
      </c>
      <c r="K745" s="8">
        <f>SUM(J745/G745*100)</f>
        <v>98.86501766105084</v>
      </c>
    </row>
    <row r="746" spans="1:11" ht="24" customHeight="1">
      <c r="A746" s="30" t="s">
        <v>544</v>
      </c>
      <c r="B746" s="25"/>
      <c r="C746" s="26"/>
      <c r="D746" s="2" t="s">
        <v>83</v>
      </c>
      <c r="E746" s="2" t="s">
        <v>546</v>
      </c>
      <c r="F746" s="2" t="s">
        <v>282</v>
      </c>
      <c r="G746" s="27">
        <f>SUM(G747)</f>
        <v>2973036.57</v>
      </c>
      <c r="H746" s="28"/>
      <c r="I746" s="29"/>
      <c r="J746" s="8">
        <f>SUM(J747)</f>
        <v>2939293.13</v>
      </c>
      <c r="K746" s="8">
        <f>SUM(J746/G746*100)</f>
        <v>98.86501766105084</v>
      </c>
    </row>
    <row r="747" spans="1:11" ht="24" customHeight="1">
      <c r="A747" s="30" t="s">
        <v>134</v>
      </c>
      <c r="B747" s="25"/>
      <c r="C747" s="26"/>
      <c r="D747" s="2" t="s">
        <v>83</v>
      </c>
      <c r="E747" s="2" t="s">
        <v>546</v>
      </c>
      <c r="F747" s="2" t="s">
        <v>129</v>
      </c>
      <c r="G747" s="27">
        <v>2973036.57</v>
      </c>
      <c r="H747" s="28"/>
      <c r="I747" s="29"/>
      <c r="J747" s="8">
        <v>2939293.13</v>
      </c>
      <c r="K747" s="8">
        <f>SUM(J747/G747*100)</f>
        <v>98.86501766105084</v>
      </c>
    </row>
    <row r="748" spans="1:11" ht="24" customHeight="1" hidden="1">
      <c r="A748" s="25" t="s">
        <v>545</v>
      </c>
      <c r="B748" s="25"/>
      <c r="C748" s="26"/>
      <c r="D748" s="2" t="s">
        <v>83</v>
      </c>
      <c r="E748" s="2" t="s">
        <v>546</v>
      </c>
      <c r="F748" s="2" t="s">
        <v>24</v>
      </c>
      <c r="G748" s="27">
        <f>SUM(G749)</f>
        <v>0</v>
      </c>
      <c r="H748" s="28"/>
      <c r="I748" s="29"/>
      <c r="J748" s="8">
        <f>SUM(J749)</f>
        <v>0</v>
      </c>
      <c r="K748" s="8" t="e">
        <f aca="true" t="shared" si="23" ref="K748:K754">SUM(J748/G748*100)</f>
        <v>#DIV/0!</v>
      </c>
    </row>
    <row r="749" spans="1:11" ht="24" customHeight="1" hidden="1">
      <c r="A749" s="30" t="s">
        <v>544</v>
      </c>
      <c r="B749" s="25"/>
      <c r="C749" s="26"/>
      <c r="D749" s="2" t="s">
        <v>83</v>
      </c>
      <c r="E749" s="2" t="s">
        <v>546</v>
      </c>
      <c r="F749" s="2" t="s">
        <v>282</v>
      </c>
      <c r="G749" s="27">
        <f>SUM(G750)</f>
        <v>0</v>
      </c>
      <c r="H749" s="28"/>
      <c r="I749" s="29"/>
      <c r="J749" s="8">
        <f>SUM(J750)</f>
        <v>0</v>
      </c>
      <c r="K749" s="8" t="e">
        <f t="shared" si="23"/>
        <v>#DIV/0!</v>
      </c>
    </row>
    <row r="750" spans="1:11" ht="24" customHeight="1" hidden="1">
      <c r="A750" s="30" t="s">
        <v>134</v>
      </c>
      <c r="B750" s="25"/>
      <c r="C750" s="26"/>
      <c r="D750" s="2" t="s">
        <v>83</v>
      </c>
      <c r="E750" s="2" t="s">
        <v>546</v>
      </c>
      <c r="F750" s="2" t="s">
        <v>129</v>
      </c>
      <c r="G750" s="27">
        <v>0</v>
      </c>
      <c r="H750" s="28"/>
      <c r="I750" s="29"/>
      <c r="J750" s="8">
        <v>0</v>
      </c>
      <c r="K750" s="8" t="e">
        <f t="shared" si="23"/>
        <v>#DIV/0!</v>
      </c>
    </row>
    <row r="751" spans="1:11" ht="24" customHeight="1">
      <c r="A751" s="25" t="s">
        <v>579</v>
      </c>
      <c r="B751" s="25"/>
      <c r="C751" s="26"/>
      <c r="D751" s="2" t="s">
        <v>83</v>
      </c>
      <c r="E751" s="2" t="s">
        <v>580</v>
      </c>
      <c r="F751" s="2" t="s">
        <v>24</v>
      </c>
      <c r="G751" s="27">
        <f>SUM(G752)</f>
        <v>500000</v>
      </c>
      <c r="H751" s="28"/>
      <c r="I751" s="29"/>
      <c r="J751" s="8">
        <f>SUM(J752)</f>
        <v>500000</v>
      </c>
      <c r="K751" s="8">
        <f t="shared" si="23"/>
        <v>100</v>
      </c>
    </row>
    <row r="752" spans="1:11" ht="24" customHeight="1">
      <c r="A752" s="30" t="s">
        <v>134</v>
      </c>
      <c r="B752" s="25"/>
      <c r="C752" s="26"/>
      <c r="D752" s="2" t="s">
        <v>83</v>
      </c>
      <c r="E752" s="2" t="s">
        <v>580</v>
      </c>
      <c r="F752" s="2" t="s">
        <v>129</v>
      </c>
      <c r="G752" s="27">
        <v>500000</v>
      </c>
      <c r="H752" s="28"/>
      <c r="I752" s="29"/>
      <c r="J752" s="8">
        <v>500000</v>
      </c>
      <c r="K752" s="8">
        <f t="shared" si="23"/>
        <v>100</v>
      </c>
    </row>
    <row r="753" spans="1:11" ht="24" customHeight="1">
      <c r="A753" s="25" t="s">
        <v>581</v>
      </c>
      <c r="B753" s="25"/>
      <c r="C753" s="26"/>
      <c r="D753" s="2" t="s">
        <v>83</v>
      </c>
      <c r="E753" s="2" t="s">
        <v>582</v>
      </c>
      <c r="F753" s="2" t="s">
        <v>24</v>
      </c>
      <c r="G753" s="27">
        <f>SUM(G754)</f>
        <v>7177.35</v>
      </c>
      <c r="H753" s="28"/>
      <c r="I753" s="29"/>
      <c r="J753" s="8">
        <f>SUM(J754)</f>
        <v>7177.35</v>
      </c>
      <c r="K753" s="8">
        <f t="shared" si="23"/>
        <v>100</v>
      </c>
    </row>
    <row r="754" spans="1:11" ht="24" customHeight="1">
      <c r="A754" s="30" t="s">
        <v>134</v>
      </c>
      <c r="B754" s="25"/>
      <c r="C754" s="26"/>
      <c r="D754" s="2" t="s">
        <v>83</v>
      </c>
      <c r="E754" s="2" t="s">
        <v>582</v>
      </c>
      <c r="F754" s="2" t="s">
        <v>129</v>
      </c>
      <c r="G754" s="27">
        <v>7177.35</v>
      </c>
      <c r="H754" s="28"/>
      <c r="I754" s="29"/>
      <c r="J754" s="8">
        <v>7177.35</v>
      </c>
      <c r="K754" s="8">
        <f t="shared" si="23"/>
        <v>100</v>
      </c>
    </row>
    <row r="755" spans="1:11" ht="16.5" customHeight="1">
      <c r="A755" s="38" t="s">
        <v>84</v>
      </c>
      <c r="B755" s="38"/>
      <c r="C755" s="39"/>
      <c r="D755" s="4" t="s">
        <v>85</v>
      </c>
      <c r="E755" s="4" t="s">
        <v>200</v>
      </c>
      <c r="F755" s="4" t="s">
        <v>24</v>
      </c>
      <c r="G755" s="69">
        <f>SUM(G756,G761)</f>
        <v>3326780.99</v>
      </c>
      <c r="H755" s="70"/>
      <c r="I755" s="71"/>
      <c r="J755" s="11">
        <f>SUM(J761)</f>
        <v>3326780.99</v>
      </c>
      <c r="K755" s="8">
        <f>SUM(J755/G755*100)</f>
        <v>100</v>
      </c>
    </row>
    <row r="756" spans="1:11" ht="21" customHeight="1" hidden="1">
      <c r="A756" s="46" t="s">
        <v>332</v>
      </c>
      <c r="B756" s="47"/>
      <c r="C756" s="48"/>
      <c r="D756" s="2" t="s">
        <v>97</v>
      </c>
      <c r="E756" s="2" t="s">
        <v>243</v>
      </c>
      <c r="F756" s="2" t="s">
        <v>24</v>
      </c>
      <c r="G756" s="27">
        <f>SUM(G757)</f>
        <v>0</v>
      </c>
      <c r="H756" s="28"/>
      <c r="I756" s="29"/>
      <c r="J756" s="11">
        <v>0</v>
      </c>
      <c r="K756" s="8">
        <v>0</v>
      </c>
    </row>
    <row r="757" spans="1:11" ht="19.5" customHeight="1" hidden="1">
      <c r="A757" s="46" t="s">
        <v>333</v>
      </c>
      <c r="B757" s="47"/>
      <c r="C757" s="48"/>
      <c r="D757" s="2" t="s">
        <v>97</v>
      </c>
      <c r="E757" s="2" t="s">
        <v>244</v>
      </c>
      <c r="F757" s="2" t="s">
        <v>24</v>
      </c>
      <c r="G757" s="27">
        <f>SUM(G760)</f>
        <v>0</v>
      </c>
      <c r="H757" s="28"/>
      <c r="I757" s="29"/>
      <c r="J757" s="11">
        <v>0</v>
      </c>
      <c r="K757" s="8">
        <v>0</v>
      </c>
    </row>
    <row r="758" spans="1:11" ht="18" customHeight="1" hidden="1">
      <c r="A758" s="30" t="s">
        <v>345</v>
      </c>
      <c r="B758" s="25"/>
      <c r="C758" s="26"/>
      <c r="D758" s="2" t="s">
        <v>97</v>
      </c>
      <c r="E758" s="2" t="s">
        <v>346</v>
      </c>
      <c r="F758" s="2" t="s">
        <v>24</v>
      </c>
      <c r="G758" s="27">
        <f>SUM(G760)</f>
        <v>0</v>
      </c>
      <c r="H758" s="28"/>
      <c r="I758" s="29"/>
      <c r="J758" s="11">
        <v>0</v>
      </c>
      <c r="K758" s="8">
        <v>0</v>
      </c>
    </row>
    <row r="759" spans="1:11" ht="20.25" customHeight="1" hidden="1">
      <c r="A759" s="30" t="s">
        <v>347</v>
      </c>
      <c r="B759" s="25"/>
      <c r="C759" s="26"/>
      <c r="D759" s="2" t="s">
        <v>97</v>
      </c>
      <c r="E759" s="2" t="s">
        <v>346</v>
      </c>
      <c r="F759" s="2" t="s">
        <v>115</v>
      </c>
      <c r="G759" s="27">
        <f>SUM(G760)</f>
        <v>0</v>
      </c>
      <c r="H759" s="28"/>
      <c r="I759" s="29"/>
      <c r="J759" s="11">
        <v>0</v>
      </c>
      <c r="K759" s="8">
        <v>0</v>
      </c>
    </row>
    <row r="760" spans="1:11" ht="16.5" customHeight="1" hidden="1">
      <c r="A760" s="30" t="s">
        <v>125</v>
      </c>
      <c r="B760" s="25"/>
      <c r="C760" s="26"/>
      <c r="D760" s="2" t="s">
        <v>97</v>
      </c>
      <c r="E760" s="2" t="s">
        <v>346</v>
      </c>
      <c r="F760" s="2" t="s">
        <v>121</v>
      </c>
      <c r="G760" s="27">
        <v>0</v>
      </c>
      <c r="H760" s="28"/>
      <c r="I760" s="29"/>
      <c r="J760" s="11">
        <v>0</v>
      </c>
      <c r="K760" s="8">
        <v>0</v>
      </c>
    </row>
    <row r="761" spans="1:11" ht="14.25" customHeight="1">
      <c r="A761" s="49" t="s">
        <v>22</v>
      </c>
      <c r="B761" s="49"/>
      <c r="C761" s="50"/>
      <c r="D761" s="2" t="s">
        <v>97</v>
      </c>
      <c r="E761" s="2" t="s">
        <v>200</v>
      </c>
      <c r="F761" s="2" t="s">
        <v>24</v>
      </c>
      <c r="G761" s="27">
        <f>SUM(G763)</f>
        <v>3326780.99</v>
      </c>
      <c r="H761" s="28"/>
      <c r="I761" s="29"/>
      <c r="J761" s="8">
        <f>SUM(J763)</f>
        <v>3326780.99</v>
      </c>
      <c r="K761" s="8">
        <f aca="true" t="shared" si="24" ref="K761:K802">SUM(J761/G761*100)</f>
        <v>100</v>
      </c>
    </row>
    <row r="762" spans="1:11" ht="15" customHeight="1" hidden="1">
      <c r="A762" s="46"/>
      <c r="B762" s="47"/>
      <c r="C762" s="48"/>
      <c r="D762" s="2" t="s">
        <v>97</v>
      </c>
      <c r="E762" s="2" t="s">
        <v>23</v>
      </c>
      <c r="F762" s="2" t="s">
        <v>24</v>
      </c>
      <c r="G762" s="27">
        <f>SUM(G763)</f>
        <v>3326780.99</v>
      </c>
      <c r="H762" s="28"/>
      <c r="I762" s="29"/>
      <c r="J762" s="10"/>
      <c r="K762" s="8">
        <f t="shared" si="24"/>
        <v>0</v>
      </c>
    </row>
    <row r="763" spans="1:11" ht="39" customHeight="1">
      <c r="A763" s="46" t="s">
        <v>368</v>
      </c>
      <c r="B763" s="47"/>
      <c r="C763" s="48"/>
      <c r="D763" s="2" t="s">
        <v>97</v>
      </c>
      <c r="E763" s="2" t="s">
        <v>264</v>
      </c>
      <c r="F763" s="2" t="s">
        <v>24</v>
      </c>
      <c r="G763" s="27">
        <f>SUM(G764)</f>
        <v>3326780.99</v>
      </c>
      <c r="H763" s="28"/>
      <c r="I763" s="29"/>
      <c r="J763" s="8">
        <f>SUM(J764)</f>
        <v>3326780.99</v>
      </c>
      <c r="K763" s="8">
        <f t="shared" si="24"/>
        <v>100</v>
      </c>
    </row>
    <row r="764" spans="1:11" ht="22.5" customHeight="1">
      <c r="A764" s="30" t="s">
        <v>148</v>
      </c>
      <c r="B764" s="25"/>
      <c r="C764" s="26"/>
      <c r="D764" s="2" t="s">
        <v>97</v>
      </c>
      <c r="E764" s="2" t="s">
        <v>451</v>
      </c>
      <c r="F764" s="2" t="s">
        <v>24</v>
      </c>
      <c r="G764" s="27">
        <f>SUM(G765)</f>
        <v>3326780.99</v>
      </c>
      <c r="H764" s="28"/>
      <c r="I764" s="29"/>
      <c r="J764" s="8">
        <f>SUM(J765)</f>
        <v>3326780.99</v>
      </c>
      <c r="K764" s="8">
        <f t="shared" si="24"/>
        <v>100</v>
      </c>
    </row>
    <row r="765" spans="1:11" ht="14.25" customHeight="1">
      <c r="A765" s="30" t="s">
        <v>134</v>
      </c>
      <c r="B765" s="25"/>
      <c r="C765" s="26"/>
      <c r="D765" s="2" t="s">
        <v>97</v>
      </c>
      <c r="E765" s="2" t="s">
        <v>451</v>
      </c>
      <c r="F765" s="2" t="s">
        <v>129</v>
      </c>
      <c r="G765" s="27">
        <v>3326780.99</v>
      </c>
      <c r="H765" s="28"/>
      <c r="I765" s="29"/>
      <c r="J765" s="8">
        <v>3326780.99</v>
      </c>
      <c r="K765" s="8">
        <f t="shared" si="24"/>
        <v>100</v>
      </c>
    </row>
    <row r="766" spans="1:11" ht="28.5" customHeight="1">
      <c r="A766" s="37" t="s">
        <v>321</v>
      </c>
      <c r="B766" s="38"/>
      <c r="C766" s="39"/>
      <c r="D766" s="4" t="s">
        <v>323</v>
      </c>
      <c r="E766" s="4" t="s">
        <v>200</v>
      </c>
      <c r="F766" s="4" t="s">
        <v>24</v>
      </c>
      <c r="G766" s="82">
        <f aca="true" t="shared" si="25" ref="G766:G771">SUM(G767)</f>
        <v>252535.93</v>
      </c>
      <c r="H766" s="83"/>
      <c r="I766" s="84"/>
      <c r="J766" s="17">
        <f aca="true" t="shared" si="26" ref="J766:J771">SUM(J767)</f>
        <v>252535.93</v>
      </c>
      <c r="K766" s="8">
        <f t="shared" si="24"/>
        <v>100</v>
      </c>
    </row>
    <row r="767" spans="1:11" ht="21" customHeight="1">
      <c r="A767" s="75" t="s">
        <v>322</v>
      </c>
      <c r="B767" s="76"/>
      <c r="C767" s="77"/>
      <c r="D767" s="2" t="s">
        <v>324</v>
      </c>
      <c r="E767" s="2" t="s">
        <v>200</v>
      </c>
      <c r="F767" s="2" t="s">
        <v>24</v>
      </c>
      <c r="G767" s="27">
        <f t="shared" si="25"/>
        <v>252535.93</v>
      </c>
      <c r="H767" s="28"/>
      <c r="I767" s="29"/>
      <c r="J767" s="12">
        <f t="shared" si="26"/>
        <v>252535.93</v>
      </c>
      <c r="K767" s="8">
        <f t="shared" si="24"/>
        <v>100</v>
      </c>
    </row>
    <row r="768" spans="1:11" ht="34.5" customHeight="1">
      <c r="A768" s="46" t="s">
        <v>364</v>
      </c>
      <c r="B768" s="47"/>
      <c r="C768" s="48"/>
      <c r="D768" s="2" t="s">
        <v>324</v>
      </c>
      <c r="E768" s="2" t="s">
        <v>210</v>
      </c>
      <c r="F768" s="2" t="s">
        <v>24</v>
      </c>
      <c r="G768" s="27">
        <f t="shared" si="25"/>
        <v>252535.93</v>
      </c>
      <c r="H768" s="28"/>
      <c r="I768" s="29"/>
      <c r="J768" s="12">
        <f t="shared" si="26"/>
        <v>252535.93</v>
      </c>
      <c r="K768" s="8">
        <f t="shared" si="24"/>
        <v>100</v>
      </c>
    </row>
    <row r="769" spans="1:11" ht="33" customHeight="1">
      <c r="A769" s="46" t="s">
        <v>365</v>
      </c>
      <c r="B769" s="47"/>
      <c r="C769" s="48"/>
      <c r="D769" s="2" t="s">
        <v>324</v>
      </c>
      <c r="E769" s="2" t="s">
        <v>211</v>
      </c>
      <c r="F769" s="2" t="s">
        <v>24</v>
      </c>
      <c r="G769" s="27">
        <f t="shared" si="25"/>
        <v>252535.93</v>
      </c>
      <c r="H769" s="28"/>
      <c r="I769" s="29"/>
      <c r="J769" s="12">
        <f t="shared" si="26"/>
        <v>252535.93</v>
      </c>
      <c r="K769" s="8">
        <f t="shared" si="24"/>
        <v>100</v>
      </c>
    </row>
    <row r="770" spans="1:11" ht="15.75" customHeight="1">
      <c r="A770" s="25" t="s">
        <v>325</v>
      </c>
      <c r="B770" s="25"/>
      <c r="C770" s="26"/>
      <c r="D770" s="2" t="s">
        <v>324</v>
      </c>
      <c r="E770" s="2" t="s">
        <v>348</v>
      </c>
      <c r="F770" s="2" t="s">
        <v>24</v>
      </c>
      <c r="G770" s="27">
        <f t="shared" si="25"/>
        <v>252535.93</v>
      </c>
      <c r="H770" s="28"/>
      <c r="I770" s="29"/>
      <c r="J770" s="12">
        <f t="shared" si="26"/>
        <v>252535.93</v>
      </c>
      <c r="K770" s="8">
        <f t="shared" si="24"/>
        <v>100</v>
      </c>
    </row>
    <row r="771" spans="1:11" ht="15" customHeight="1">
      <c r="A771" s="25" t="s">
        <v>328</v>
      </c>
      <c r="B771" s="25"/>
      <c r="C771" s="26"/>
      <c r="D771" s="2" t="s">
        <v>324</v>
      </c>
      <c r="E771" s="2" t="s">
        <v>348</v>
      </c>
      <c r="F771" s="2" t="s">
        <v>326</v>
      </c>
      <c r="G771" s="27">
        <f t="shared" si="25"/>
        <v>252535.93</v>
      </c>
      <c r="H771" s="28"/>
      <c r="I771" s="29"/>
      <c r="J771" s="12">
        <f t="shared" si="26"/>
        <v>252535.93</v>
      </c>
      <c r="K771" s="8">
        <f t="shared" si="24"/>
        <v>100</v>
      </c>
    </row>
    <row r="772" spans="1:11" ht="18.75" customHeight="1">
      <c r="A772" s="25" t="s">
        <v>329</v>
      </c>
      <c r="B772" s="25"/>
      <c r="C772" s="26"/>
      <c r="D772" s="2" t="s">
        <v>324</v>
      </c>
      <c r="E772" s="2" t="s">
        <v>348</v>
      </c>
      <c r="F772" s="2" t="s">
        <v>327</v>
      </c>
      <c r="G772" s="27">
        <v>252535.93</v>
      </c>
      <c r="H772" s="28"/>
      <c r="I772" s="29"/>
      <c r="J772" s="12">
        <v>252535.93</v>
      </c>
      <c r="K772" s="8">
        <f t="shared" si="24"/>
        <v>100</v>
      </c>
    </row>
    <row r="773" spans="1:11" ht="34.5" customHeight="1">
      <c r="A773" s="38" t="s">
        <v>90</v>
      </c>
      <c r="B773" s="38"/>
      <c r="C773" s="39"/>
      <c r="D773" s="4" t="s">
        <v>86</v>
      </c>
      <c r="E773" s="4" t="s">
        <v>200</v>
      </c>
      <c r="F773" s="4" t="s">
        <v>24</v>
      </c>
      <c r="G773" s="69">
        <f>SUM(G774,G796)</f>
        <v>18883900</v>
      </c>
      <c r="H773" s="70"/>
      <c r="I773" s="71"/>
      <c r="J773" s="11">
        <f>SUM(J774+J796)</f>
        <v>18883900</v>
      </c>
      <c r="K773" s="8">
        <f t="shared" si="24"/>
        <v>100</v>
      </c>
    </row>
    <row r="774" spans="1:11" ht="22.5" customHeight="1">
      <c r="A774" s="46" t="s">
        <v>53</v>
      </c>
      <c r="B774" s="47"/>
      <c r="C774" s="48"/>
      <c r="D774" s="2" t="s">
        <v>87</v>
      </c>
      <c r="E774" s="2" t="s">
        <v>200</v>
      </c>
      <c r="F774" s="2" t="s">
        <v>24</v>
      </c>
      <c r="G774" s="27">
        <f>SUM(G776)</f>
        <v>16633900</v>
      </c>
      <c r="H774" s="28"/>
      <c r="I774" s="29"/>
      <c r="J774" s="8">
        <f>SUM(J775)</f>
        <v>16633900</v>
      </c>
      <c r="K774" s="8">
        <f t="shared" si="24"/>
        <v>100</v>
      </c>
    </row>
    <row r="775" spans="1:11" ht="32.25" customHeight="1">
      <c r="A775" s="46" t="s">
        <v>364</v>
      </c>
      <c r="B775" s="47"/>
      <c r="C775" s="48"/>
      <c r="D775" s="2" t="s">
        <v>87</v>
      </c>
      <c r="E775" s="2" t="s">
        <v>210</v>
      </c>
      <c r="F775" s="2" t="s">
        <v>24</v>
      </c>
      <c r="G775" s="27">
        <f>SUM(G776)</f>
        <v>16633900</v>
      </c>
      <c r="H775" s="28"/>
      <c r="I775" s="29"/>
      <c r="J775" s="10">
        <f>SUM(J776)</f>
        <v>16633900</v>
      </c>
      <c r="K775" s="8">
        <f t="shared" si="24"/>
        <v>100</v>
      </c>
    </row>
    <row r="776" spans="1:11" ht="36" customHeight="1">
      <c r="A776" s="46" t="s">
        <v>365</v>
      </c>
      <c r="B776" s="47"/>
      <c r="C776" s="48"/>
      <c r="D776" s="2" t="s">
        <v>87</v>
      </c>
      <c r="E776" s="2" t="s">
        <v>211</v>
      </c>
      <c r="F776" s="2" t="s">
        <v>24</v>
      </c>
      <c r="G776" s="27">
        <f>SUM(G777,G793)</f>
        <v>16633900</v>
      </c>
      <c r="H776" s="28"/>
      <c r="I776" s="29"/>
      <c r="J776" s="8">
        <f>SUM(J777,J793)</f>
        <v>16633900</v>
      </c>
      <c r="K776" s="8">
        <f t="shared" si="24"/>
        <v>100</v>
      </c>
    </row>
    <row r="777" spans="1:11" ht="42" customHeight="1">
      <c r="A777" s="30" t="s">
        <v>331</v>
      </c>
      <c r="B777" s="25"/>
      <c r="C777" s="26"/>
      <c r="D777" s="2" t="s">
        <v>87</v>
      </c>
      <c r="E777" s="2" t="s">
        <v>330</v>
      </c>
      <c r="F777" s="2" t="s">
        <v>24</v>
      </c>
      <c r="G777" s="27">
        <f>SUM(G778)</f>
        <v>11839650</v>
      </c>
      <c r="H777" s="28"/>
      <c r="I777" s="29"/>
      <c r="J777" s="8">
        <f>SUM(J778)</f>
        <v>11839650</v>
      </c>
      <c r="K777" s="8">
        <f t="shared" si="24"/>
        <v>100</v>
      </c>
    </row>
    <row r="778" spans="1:11" ht="15" customHeight="1">
      <c r="A778" s="30" t="s">
        <v>8</v>
      </c>
      <c r="B778" s="25"/>
      <c r="C778" s="26"/>
      <c r="D778" s="2" t="s">
        <v>87</v>
      </c>
      <c r="E778" s="2" t="s">
        <v>330</v>
      </c>
      <c r="F778" s="2" t="s">
        <v>48</v>
      </c>
      <c r="G778" s="27">
        <f>SUM(G779)</f>
        <v>11839650</v>
      </c>
      <c r="H778" s="28"/>
      <c r="I778" s="29"/>
      <c r="J778" s="8">
        <f>SUM(J779)</f>
        <v>11839650</v>
      </c>
      <c r="K778" s="8">
        <f t="shared" si="24"/>
        <v>100</v>
      </c>
    </row>
    <row r="779" spans="1:11" ht="13.5" customHeight="1">
      <c r="A779" s="30" t="s">
        <v>133</v>
      </c>
      <c r="B779" s="25"/>
      <c r="C779" s="26"/>
      <c r="D779" s="2" t="s">
        <v>87</v>
      </c>
      <c r="E779" s="2" t="s">
        <v>330</v>
      </c>
      <c r="F779" s="2" t="s">
        <v>132</v>
      </c>
      <c r="G779" s="27">
        <v>11839650</v>
      </c>
      <c r="H779" s="28"/>
      <c r="I779" s="29"/>
      <c r="J779" s="8">
        <v>11839650</v>
      </c>
      <c r="K779" s="8">
        <f t="shared" si="24"/>
        <v>100</v>
      </c>
    </row>
    <row r="780" spans="1:11" ht="26.25" customHeight="1" hidden="1">
      <c r="A780" s="65" t="s">
        <v>55</v>
      </c>
      <c r="B780" s="49"/>
      <c r="C780" s="50"/>
      <c r="D780" s="2" t="s">
        <v>54</v>
      </c>
      <c r="E780" s="2" t="s">
        <v>23</v>
      </c>
      <c r="F780" s="2" t="s">
        <v>24</v>
      </c>
      <c r="G780" s="27">
        <f>SUM(G781)</f>
        <v>0</v>
      </c>
      <c r="H780" s="28"/>
      <c r="I780" s="29"/>
      <c r="J780" s="10"/>
      <c r="K780" s="8" t="e">
        <f t="shared" si="24"/>
        <v>#DIV/0!</v>
      </c>
    </row>
    <row r="781" spans="1:11" ht="12.75" customHeight="1" hidden="1">
      <c r="A781" s="30" t="s">
        <v>5</v>
      </c>
      <c r="B781" s="25"/>
      <c r="C781" s="26"/>
      <c r="D781" s="2" t="s">
        <v>54</v>
      </c>
      <c r="E781" s="2" t="s">
        <v>27</v>
      </c>
      <c r="F781" s="2" t="s">
        <v>24</v>
      </c>
      <c r="G781" s="27">
        <f>SUM(G782)</f>
        <v>0</v>
      </c>
      <c r="H781" s="28"/>
      <c r="I781" s="29"/>
      <c r="J781" s="10"/>
      <c r="K781" s="8" t="e">
        <f t="shared" si="24"/>
        <v>#DIV/0!</v>
      </c>
    </row>
    <row r="782" spans="1:11" ht="23.25" customHeight="1" hidden="1">
      <c r="A782" s="30" t="s">
        <v>56</v>
      </c>
      <c r="B782" s="25"/>
      <c r="C782" s="26"/>
      <c r="D782" s="2" t="s">
        <v>54</v>
      </c>
      <c r="E782" s="2" t="s">
        <v>57</v>
      </c>
      <c r="F782" s="2" t="s">
        <v>24</v>
      </c>
      <c r="G782" s="27">
        <f>SUM(G783)</f>
        <v>0</v>
      </c>
      <c r="H782" s="28"/>
      <c r="I782" s="29"/>
      <c r="J782" s="10"/>
      <c r="K782" s="8" t="e">
        <f t="shared" si="24"/>
        <v>#DIV/0!</v>
      </c>
    </row>
    <row r="783" spans="1:11" ht="14.25" customHeight="1" hidden="1">
      <c r="A783" s="46" t="s">
        <v>6</v>
      </c>
      <c r="B783" s="47"/>
      <c r="C783" s="48"/>
      <c r="D783" s="2" t="s">
        <v>54</v>
      </c>
      <c r="E783" s="2" t="s">
        <v>57</v>
      </c>
      <c r="F783" s="2" t="s">
        <v>58</v>
      </c>
      <c r="G783" s="27">
        <v>0</v>
      </c>
      <c r="H783" s="28"/>
      <c r="I783" s="29"/>
      <c r="J783" s="10"/>
      <c r="K783" s="8" t="e">
        <f t="shared" si="24"/>
        <v>#DIV/0!</v>
      </c>
    </row>
    <row r="784" spans="1:11" ht="14.25" customHeight="1" hidden="1">
      <c r="A784" s="46" t="s">
        <v>69</v>
      </c>
      <c r="B784" s="47"/>
      <c r="C784" s="48"/>
      <c r="D784" s="2" t="s">
        <v>68</v>
      </c>
      <c r="E784" s="2" t="s">
        <v>23</v>
      </c>
      <c r="F784" s="2" t="s">
        <v>24</v>
      </c>
      <c r="G784" s="27">
        <f>SUM(G785,G787)</f>
        <v>0</v>
      </c>
      <c r="H784" s="28"/>
      <c r="I784" s="29"/>
      <c r="J784" s="10"/>
      <c r="K784" s="8" t="e">
        <f t="shared" si="24"/>
        <v>#DIV/0!</v>
      </c>
    </row>
    <row r="785" spans="1:11" ht="71.25" customHeight="1" hidden="1">
      <c r="A785" s="30" t="s">
        <v>73</v>
      </c>
      <c r="B785" s="25"/>
      <c r="C785" s="26"/>
      <c r="D785" s="2" t="s">
        <v>68</v>
      </c>
      <c r="E785" s="2" t="s">
        <v>70</v>
      </c>
      <c r="F785" s="2" t="s">
        <v>24</v>
      </c>
      <c r="G785" s="27">
        <f>SUM(G786)</f>
        <v>0</v>
      </c>
      <c r="H785" s="28"/>
      <c r="I785" s="29"/>
      <c r="J785" s="10"/>
      <c r="K785" s="8" t="e">
        <f t="shared" si="24"/>
        <v>#DIV/0!</v>
      </c>
    </row>
    <row r="786" spans="1:11" ht="14.25" customHeight="1" hidden="1">
      <c r="A786" s="30" t="s">
        <v>72</v>
      </c>
      <c r="B786" s="25"/>
      <c r="C786" s="26"/>
      <c r="D786" s="2" t="s">
        <v>68</v>
      </c>
      <c r="E786" s="2" t="s">
        <v>70</v>
      </c>
      <c r="F786" s="2" t="s">
        <v>71</v>
      </c>
      <c r="G786" s="27">
        <v>0</v>
      </c>
      <c r="H786" s="28"/>
      <c r="I786" s="29"/>
      <c r="J786" s="10"/>
      <c r="K786" s="8" t="e">
        <f t="shared" si="24"/>
        <v>#DIV/0!</v>
      </c>
    </row>
    <row r="787" spans="1:11" ht="14.25" customHeight="1" hidden="1">
      <c r="A787" s="30" t="s">
        <v>76</v>
      </c>
      <c r="B787" s="25"/>
      <c r="C787" s="26"/>
      <c r="D787" s="2" t="s">
        <v>68</v>
      </c>
      <c r="E787" s="2" t="s">
        <v>75</v>
      </c>
      <c r="F787" s="2" t="s">
        <v>24</v>
      </c>
      <c r="G787" s="27">
        <f>SUM(G788)</f>
        <v>0</v>
      </c>
      <c r="H787" s="28"/>
      <c r="I787" s="29"/>
      <c r="J787" s="10"/>
      <c r="K787" s="8" t="e">
        <f t="shared" si="24"/>
        <v>#DIV/0!</v>
      </c>
    </row>
    <row r="788" spans="1:11" ht="14.25" customHeight="1" hidden="1">
      <c r="A788" s="30" t="s">
        <v>69</v>
      </c>
      <c r="B788" s="25"/>
      <c r="C788" s="26"/>
      <c r="D788" s="2" t="s">
        <v>68</v>
      </c>
      <c r="E788" s="2" t="s">
        <v>75</v>
      </c>
      <c r="F788" s="2" t="s">
        <v>74</v>
      </c>
      <c r="G788" s="27">
        <v>0</v>
      </c>
      <c r="H788" s="28"/>
      <c r="I788" s="29"/>
      <c r="J788" s="10"/>
      <c r="K788" s="8" t="e">
        <f t="shared" si="24"/>
        <v>#DIV/0!</v>
      </c>
    </row>
    <row r="789" spans="1:11" ht="27.75" customHeight="1" hidden="1">
      <c r="A789" s="46" t="s">
        <v>99</v>
      </c>
      <c r="B789" s="47"/>
      <c r="C789" s="48"/>
      <c r="D789" s="2" t="s">
        <v>96</v>
      </c>
      <c r="E789" s="2" t="s">
        <v>23</v>
      </c>
      <c r="F789" s="2" t="s">
        <v>24</v>
      </c>
      <c r="G789" s="27">
        <f>SUM(G790)</f>
        <v>0</v>
      </c>
      <c r="H789" s="28"/>
      <c r="I789" s="29"/>
      <c r="J789" s="10"/>
      <c r="K789" s="8" t="e">
        <f t="shared" si="24"/>
        <v>#DIV/0!</v>
      </c>
    </row>
    <row r="790" spans="1:11" ht="14.25" customHeight="1" hidden="1">
      <c r="A790" s="30"/>
      <c r="B790" s="25"/>
      <c r="C790" s="26"/>
      <c r="D790" s="2"/>
      <c r="E790" s="2"/>
      <c r="F790" s="2"/>
      <c r="G790" s="27"/>
      <c r="H790" s="28"/>
      <c r="I790" s="29"/>
      <c r="J790" s="10"/>
      <c r="K790" s="8" t="e">
        <f t="shared" si="24"/>
        <v>#DIV/0!</v>
      </c>
    </row>
    <row r="791" spans="1:11" ht="19.5" customHeight="1" hidden="1">
      <c r="A791" s="30"/>
      <c r="B791" s="25"/>
      <c r="C791" s="26"/>
      <c r="D791" s="2"/>
      <c r="E791" s="2"/>
      <c r="F791" s="2"/>
      <c r="G791" s="27"/>
      <c r="H791" s="28"/>
      <c r="I791" s="29"/>
      <c r="J791" s="10"/>
      <c r="K791" s="8" t="e">
        <f t="shared" si="24"/>
        <v>#DIV/0!</v>
      </c>
    </row>
    <row r="792" spans="1:11" ht="14.25" customHeight="1" hidden="1">
      <c r="A792" s="30"/>
      <c r="B792" s="25"/>
      <c r="C792" s="26"/>
      <c r="D792" s="2"/>
      <c r="E792" s="2"/>
      <c r="F792" s="2"/>
      <c r="G792" s="27"/>
      <c r="H792" s="28"/>
      <c r="I792" s="29"/>
      <c r="J792" s="10"/>
      <c r="K792" s="8" t="e">
        <f t="shared" si="24"/>
        <v>#DIV/0!</v>
      </c>
    </row>
    <row r="793" spans="1:11" ht="18.75" customHeight="1">
      <c r="A793" s="30" t="s">
        <v>191</v>
      </c>
      <c r="B793" s="25"/>
      <c r="C793" s="26"/>
      <c r="D793" s="2" t="s">
        <v>87</v>
      </c>
      <c r="E793" s="2" t="s">
        <v>274</v>
      </c>
      <c r="F793" s="2" t="s">
        <v>24</v>
      </c>
      <c r="G793" s="27">
        <f>SUM(G794)</f>
        <v>4794250</v>
      </c>
      <c r="H793" s="28"/>
      <c r="I793" s="29"/>
      <c r="J793" s="8">
        <f>SUM(J794)</f>
        <v>4794250</v>
      </c>
      <c r="K793" s="8">
        <f t="shared" si="24"/>
        <v>100</v>
      </c>
    </row>
    <row r="794" spans="1:11" ht="14.25" customHeight="1">
      <c r="A794" s="30" t="s">
        <v>8</v>
      </c>
      <c r="B794" s="25"/>
      <c r="C794" s="26"/>
      <c r="D794" s="2" t="s">
        <v>87</v>
      </c>
      <c r="E794" s="2" t="s">
        <v>274</v>
      </c>
      <c r="F794" s="2" t="s">
        <v>48</v>
      </c>
      <c r="G794" s="27">
        <f>SUM(G795)</f>
        <v>4794250</v>
      </c>
      <c r="H794" s="28"/>
      <c r="I794" s="29"/>
      <c r="J794" s="8">
        <f>SUM(J795)</f>
        <v>4794250</v>
      </c>
      <c r="K794" s="8">
        <f t="shared" si="24"/>
        <v>100</v>
      </c>
    </row>
    <row r="795" spans="1:11" ht="12" customHeight="1">
      <c r="A795" s="30" t="s">
        <v>133</v>
      </c>
      <c r="B795" s="25"/>
      <c r="C795" s="26"/>
      <c r="D795" s="2" t="s">
        <v>87</v>
      </c>
      <c r="E795" s="2" t="s">
        <v>274</v>
      </c>
      <c r="F795" s="2" t="s">
        <v>132</v>
      </c>
      <c r="G795" s="27">
        <v>4794250</v>
      </c>
      <c r="H795" s="28"/>
      <c r="I795" s="29"/>
      <c r="J795" s="8">
        <v>4794250</v>
      </c>
      <c r="K795" s="8">
        <f t="shared" si="24"/>
        <v>100</v>
      </c>
    </row>
    <row r="796" spans="1:11" ht="17.25" customHeight="1">
      <c r="A796" s="46" t="s">
        <v>196</v>
      </c>
      <c r="B796" s="47"/>
      <c r="C796" s="48"/>
      <c r="D796" s="2" t="s">
        <v>197</v>
      </c>
      <c r="E796" s="2" t="s">
        <v>200</v>
      </c>
      <c r="F796" s="2" t="s">
        <v>24</v>
      </c>
      <c r="G796" s="27">
        <f>SUM(G797)</f>
        <v>2250000</v>
      </c>
      <c r="H796" s="28"/>
      <c r="I796" s="29"/>
      <c r="J796" s="8">
        <f>SUM(J797)</f>
        <v>2250000</v>
      </c>
      <c r="K796" s="8">
        <f t="shared" si="24"/>
        <v>100</v>
      </c>
    </row>
    <row r="797" spans="1:11" ht="30.75" customHeight="1">
      <c r="A797" s="46" t="s">
        <v>463</v>
      </c>
      <c r="B797" s="47"/>
      <c r="C797" s="48"/>
      <c r="D797" s="2" t="s">
        <v>197</v>
      </c>
      <c r="E797" s="2" t="s">
        <v>210</v>
      </c>
      <c r="F797" s="2" t="s">
        <v>24</v>
      </c>
      <c r="G797" s="27">
        <f>SUM(G798)</f>
        <v>2250000</v>
      </c>
      <c r="H797" s="28"/>
      <c r="I797" s="29"/>
      <c r="J797" s="8">
        <f>SUM(J798)</f>
        <v>2250000</v>
      </c>
      <c r="K797" s="8">
        <f t="shared" si="24"/>
        <v>100</v>
      </c>
    </row>
    <row r="798" spans="1:11" ht="32.25" customHeight="1">
      <c r="A798" s="46" t="s">
        <v>365</v>
      </c>
      <c r="B798" s="47"/>
      <c r="C798" s="48"/>
      <c r="D798" s="2" t="s">
        <v>197</v>
      </c>
      <c r="E798" s="2" t="s">
        <v>211</v>
      </c>
      <c r="F798" s="2" t="s">
        <v>24</v>
      </c>
      <c r="G798" s="27">
        <f>SUM(G799)</f>
        <v>2250000</v>
      </c>
      <c r="H798" s="28"/>
      <c r="I798" s="29"/>
      <c r="J798" s="8">
        <f>SUM(J799)</f>
        <v>2250000</v>
      </c>
      <c r="K798" s="8">
        <f t="shared" si="24"/>
        <v>100</v>
      </c>
    </row>
    <row r="799" spans="1:11" ht="19.5" customHeight="1">
      <c r="A799" s="46" t="s">
        <v>198</v>
      </c>
      <c r="B799" s="47"/>
      <c r="C799" s="48"/>
      <c r="D799" s="2" t="s">
        <v>197</v>
      </c>
      <c r="E799" s="2" t="s">
        <v>352</v>
      </c>
      <c r="F799" s="2" t="s">
        <v>24</v>
      </c>
      <c r="G799" s="27">
        <f>SUM(G800)</f>
        <v>2250000</v>
      </c>
      <c r="H799" s="28"/>
      <c r="I799" s="29"/>
      <c r="J799" s="8">
        <f>SUM(J800)</f>
        <v>2250000</v>
      </c>
      <c r="K799" s="8">
        <f t="shared" si="24"/>
        <v>100</v>
      </c>
    </row>
    <row r="800" spans="1:11" ht="15" customHeight="1">
      <c r="A800" s="30" t="s">
        <v>8</v>
      </c>
      <c r="B800" s="25"/>
      <c r="C800" s="26"/>
      <c r="D800" s="2" t="s">
        <v>197</v>
      </c>
      <c r="E800" s="2" t="s">
        <v>352</v>
      </c>
      <c r="F800" s="2" t="s">
        <v>48</v>
      </c>
      <c r="G800" s="27">
        <f>SUM(G801)</f>
        <v>2250000</v>
      </c>
      <c r="H800" s="28"/>
      <c r="I800" s="29"/>
      <c r="J800" s="8">
        <f>SUM(J801)</f>
        <v>2250000</v>
      </c>
      <c r="K800" s="8">
        <f t="shared" si="24"/>
        <v>100</v>
      </c>
    </row>
    <row r="801" spans="1:11" ht="15" customHeight="1">
      <c r="A801" s="30" t="s">
        <v>133</v>
      </c>
      <c r="B801" s="25"/>
      <c r="C801" s="26"/>
      <c r="D801" s="2" t="s">
        <v>197</v>
      </c>
      <c r="E801" s="2" t="s">
        <v>352</v>
      </c>
      <c r="F801" s="2" t="s">
        <v>132</v>
      </c>
      <c r="G801" s="27">
        <v>2250000</v>
      </c>
      <c r="H801" s="28"/>
      <c r="I801" s="29"/>
      <c r="J801" s="8">
        <v>2250000</v>
      </c>
      <c r="K801" s="8">
        <f t="shared" si="24"/>
        <v>100</v>
      </c>
    </row>
    <row r="802" spans="1:11" ht="14.25">
      <c r="A802" s="72" t="s">
        <v>9</v>
      </c>
      <c r="B802" s="73"/>
      <c r="C802" s="74"/>
      <c r="D802" s="3"/>
      <c r="E802" s="3"/>
      <c r="F802" s="3"/>
      <c r="G802" s="69">
        <f>SUM(G11,G232,G240,G309,G425,G559,G645,G651,G709,G755,G766,G773)</f>
        <v>622081197.4599999</v>
      </c>
      <c r="H802" s="70"/>
      <c r="I802" s="71"/>
      <c r="J802" s="11">
        <f>SUM(J11,J232,J240,J309,J425,J559,J645,J651,J709,J755,J766,J773)</f>
        <v>592760932.9399999</v>
      </c>
      <c r="K802" s="8">
        <f t="shared" si="24"/>
        <v>95.28674638620865</v>
      </c>
    </row>
  </sheetData>
  <sheetProtection/>
  <mergeCells count="1594">
    <mergeCell ref="E3:I5"/>
    <mergeCell ref="J4:K4"/>
    <mergeCell ref="A6:K6"/>
    <mergeCell ref="A479:C479"/>
    <mergeCell ref="A480:C480"/>
    <mergeCell ref="A481:C481"/>
    <mergeCell ref="G479:I479"/>
    <mergeCell ref="G480:I480"/>
    <mergeCell ref="G481:I481"/>
    <mergeCell ref="A178:C178"/>
    <mergeCell ref="G719:I719"/>
    <mergeCell ref="G753:I753"/>
    <mergeCell ref="G754:I754"/>
    <mergeCell ref="G752:I752"/>
    <mergeCell ref="G751:I751"/>
    <mergeCell ref="G733:I733"/>
    <mergeCell ref="G740:I740"/>
    <mergeCell ref="G739:I739"/>
    <mergeCell ref="A754:C754"/>
    <mergeCell ref="G726:I726"/>
    <mergeCell ref="G725:I725"/>
    <mergeCell ref="G724:I724"/>
    <mergeCell ref="G731:I731"/>
    <mergeCell ref="G730:I730"/>
    <mergeCell ref="G729:I729"/>
    <mergeCell ref="G728:I728"/>
    <mergeCell ref="A753:C753"/>
    <mergeCell ref="G734:I734"/>
    <mergeCell ref="G735:I735"/>
    <mergeCell ref="G732:I732"/>
    <mergeCell ref="A746:C746"/>
    <mergeCell ref="H738:I738"/>
    <mergeCell ref="A745:C745"/>
    <mergeCell ref="A739:C739"/>
    <mergeCell ref="G741:I741"/>
    <mergeCell ref="A748:C748"/>
    <mergeCell ref="G718:I718"/>
    <mergeCell ref="G717:I717"/>
    <mergeCell ref="A723:C723"/>
    <mergeCell ref="H723:I723"/>
    <mergeCell ref="A724:C724"/>
    <mergeCell ref="A719:C719"/>
    <mergeCell ref="G720:I720"/>
    <mergeCell ref="H721:I721"/>
    <mergeCell ref="A722:C722"/>
    <mergeCell ref="H722:I722"/>
    <mergeCell ref="G713:I713"/>
    <mergeCell ref="A714:C714"/>
    <mergeCell ref="G714:I714"/>
    <mergeCell ref="A715:C715"/>
    <mergeCell ref="G715:I715"/>
    <mergeCell ref="G727:I727"/>
    <mergeCell ref="A716:C716"/>
    <mergeCell ref="G716:I716"/>
    <mergeCell ref="A717:C717"/>
    <mergeCell ref="A718:C718"/>
    <mergeCell ref="G758:I758"/>
    <mergeCell ref="G757:I757"/>
    <mergeCell ref="G756:I756"/>
    <mergeCell ref="G755:I755"/>
    <mergeCell ref="H742:I742"/>
    <mergeCell ref="G744:I744"/>
    <mergeCell ref="G750:I750"/>
    <mergeCell ref="G749:I749"/>
    <mergeCell ref="G748:I748"/>
    <mergeCell ref="G743:I743"/>
    <mergeCell ref="A742:C742"/>
    <mergeCell ref="A735:C735"/>
    <mergeCell ref="A736:C736"/>
    <mergeCell ref="H736:I736"/>
    <mergeCell ref="A737:C737"/>
    <mergeCell ref="H737:I737"/>
    <mergeCell ref="A741:C741"/>
    <mergeCell ref="A738:C738"/>
    <mergeCell ref="A732:C732"/>
    <mergeCell ref="A733:C733"/>
    <mergeCell ref="A734:C734"/>
    <mergeCell ref="G712:I712"/>
    <mergeCell ref="G704:I704"/>
    <mergeCell ref="A711:C711"/>
    <mergeCell ref="A729:C729"/>
    <mergeCell ref="A730:C730"/>
    <mergeCell ref="A731:C731"/>
    <mergeCell ref="A726:C726"/>
    <mergeCell ref="A727:C727"/>
    <mergeCell ref="A728:C728"/>
    <mergeCell ref="A713:C713"/>
    <mergeCell ref="G596:I596"/>
    <mergeCell ref="G597:I597"/>
    <mergeCell ref="G598:I598"/>
    <mergeCell ref="A725:C725"/>
    <mergeCell ref="A599:C599"/>
    <mergeCell ref="A600:C600"/>
    <mergeCell ref="A601:C601"/>
    <mergeCell ref="G599:I599"/>
    <mergeCell ref="G600:I600"/>
    <mergeCell ref="G601:I601"/>
    <mergeCell ref="G549:I549"/>
    <mergeCell ref="A566:C566"/>
    <mergeCell ref="A567:C567"/>
    <mergeCell ref="A565:C565"/>
    <mergeCell ref="G565:I565"/>
    <mergeCell ref="G566:I566"/>
    <mergeCell ref="G567:I567"/>
    <mergeCell ref="G559:I559"/>
    <mergeCell ref="G563:I563"/>
    <mergeCell ref="A180:C180"/>
    <mergeCell ref="G174:I174"/>
    <mergeCell ref="G175:I175"/>
    <mergeCell ref="G176:I176"/>
    <mergeCell ref="G177:I177"/>
    <mergeCell ref="G178:I178"/>
    <mergeCell ref="A176:C176"/>
    <mergeCell ref="A177:C177"/>
    <mergeCell ref="A404:C404"/>
    <mergeCell ref="G404:I404"/>
    <mergeCell ref="A405:C405"/>
    <mergeCell ref="G405:I405"/>
    <mergeCell ref="G184:I184"/>
    <mergeCell ref="A185:C185"/>
    <mergeCell ref="G185:I185"/>
    <mergeCell ref="G186:I186"/>
    <mergeCell ref="G187:I187"/>
    <mergeCell ref="A60:C60"/>
    <mergeCell ref="A61:C61"/>
    <mergeCell ref="A174:C174"/>
    <mergeCell ref="A175:C175"/>
    <mergeCell ref="A62:C62"/>
    <mergeCell ref="G180:I180"/>
    <mergeCell ref="A342:C342"/>
    <mergeCell ref="G188:I188"/>
    <mergeCell ref="A182:C182"/>
    <mergeCell ref="G182:I182"/>
    <mergeCell ref="A183:C183"/>
    <mergeCell ref="G183:I183"/>
    <mergeCell ref="G37:I37"/>
    <mergeCell ref="A181:C181"/>
    <mergeCell ref="A188:C188"/>
    <mergeCell ref="A186:C186"/>
    <mergeCell ref="A187:C187"/>
    <mergeCell ref="A406:C406"/>
    <mergeCell ref="G406:I406"/>
    <mergeCell ref="G192:I192"/>
    <mergeCell ref="G163:I163"/>
    <mergeCell ref="A280:C280"/>
    <mergeCell ref="G545:I545"/>
    <mergeCell ref="A38:C38"/>
    <mergeCell ref="A41:C41"/>
    <mergeCell ref="A39:C39"/>
    <mergeCell ref="A40:C40"/>
    <mergeCell ref="G41:I41"/>
    <mergeCell ref="G40:I40"/>
    <mergeCell ref="G39:I39"/>
    <mergeCell ref="G463:I463"/>
    <mergeCell ref="G38:I38"/>
    <mergeCell ref="A688:C688"/>
    <mergeCell ref="G707:I707"/>
    <mergeCell ref="G708:I708"/>
    <mergeCell ref="G672:I672"/>
    <mergeCell ref="G681:I681"/>
    <mergeCell ref="G682:I682"/>
    <mergeCell ref="G683:I683"/>
    <mergeCell ref="G684:I684"/>
    <mergeCell ref="G674:I674"/>
    <mergeCell ref="G695:I695"/>
    <mergeCell ref="A695:C695"/>
    <mergeCell ref="G690:I690"/>
    <mergeCell ref="G693:I693"/>
    <mergeCell ref="G694:I694"/>
    <mergeCell ref="G697:I697"/>
    <mergeCell ref="A702:C702"/>
    <mergeCell ref="G691:I691"/>
    <mergeCell ref="G692:I692"/>
    <mergeCell ref="G698:I698"/>
    <mergeCell ref="A696:C696"/>
    <mergeCell ref="A682:C682"/>
    <mergeCell ref="A683:C683"/>
    <mergeCell ref="A684:C684"/>
    <mergeCell ref="A546:C546"/>
    <mergeCell ref="A560:C560"/>
    <mergeCell ref="A686:C686"/>
    <mergeCell ref="A549:C549"/>
    <mergeCell ref="A596:C596"/>
    <mergeCell ref="A597:C597"/>
    <mergeCell ref="A598:C598"/>
    <mergeCell ref="G190:I190"/>
    <mergeCell ref="G191:I191"/>
    <mergeCell ref="G344:I344"/>
    <mergeCell ref="A346:C346"/>
    <mergeCell ref="G282:I282"/>
    <mergeCell ref="A212:C212"/>
    <mergeCell ref="A279:C279"/>
    <mergeCell ref="G211:I211"/>
    <mergeCell ref="G205:I205"/>
    <mergeCell ref="A281:C281"/>
    <mergeCell ref="G546:I546"/>
    <mergeCell ref="G580:I580"/>
    <mergeCell ref="G535:I535"/>
    <mergeCell ref="A348:C348"/>
    <mergeCell ref="A349:C349"/>
    <mergeCell ref="A350:C350"/>
    <mergeCell ref="A422:C422"/>
    <mergeCell ref="A557:C557"/>
    <mergeCell ref="A352:C352"/>
    <mergeCell ref="A424:C424"/>
    <mergeCell ref="G524:I524"/>
    <mergeCell ref="G527:I527"/>
    <mergeCell ref="A524:C524"/>
    <mergeCell ref="A525:C525"/>
    <mergeCell ref="A527:C527"/>
    <mergeCell ref="A390:C390"/>
    <mergeCell ref="A465:C465"/>
    <mergeCell ref="A466:C466"/>
    <mergeCell ref="G484:I484"/>
    <mergeCell ref="A408:C408"/>
    <mergeCell ref="G577:I577"/>
    <mergeCell ref="A443:C443"/>
    <mergeCell ref="G460:I460"/>
    <mergeCell ref="G508:I508"/>
    <mergeCell ref="G501:I501"/>
    <mergeCell ref="G423:I423"/>
    <mergeCell ref="A526:C526"/>
    <mergeCell ref="G526:I526"/>
    <mergeCell ref="G511:I511"/>
    <mergeCell ref="A460:C460"/>
    <mergeCell ref="G521:I521"/>
    <mergeCell ref="A521:C521"/>
    <mergeCell ref="A447:C447"/>
    <mergeCell ref="A438:C438"/>
    <mergeCell ref="G438:I438"/>
    <mergeCell ref="G440:I440"/>
    <mergeCell ref="G475:I475"/>
    <mergeCell ref="G445:I445"/>
    <mergeCell ref="G422:I422"/>
    <mergeCell ref="G428:I428"/>
    <mergeCell ref="G426:I426"/>
    <mergeCell ref="G459:I459"/>
    <mergeCell ref="G424:I424"/>
    <mergeCell ref="G431:I431"/>
    <mergeCell ref="G437:I437"/>
    <mergeCell ref="A211:C211"/>
    <mergeCell ref="A395:C395"/>
    <mergeCell ref="G433:I433"/>
    <mergeCell ref="G420:I420"/>
    <mergeCell ref="A444:C444"/>
    <mergeCell ref="G444:I444"/>
    <mergeCell ref="G351:I351"/>
    <mergeCell ref="G346:I346"/>
    <mergeCell ref="G408:I408"/>
    <mergeCell ref="G345:I345"/>
    <mergeCell ref="A229:C229"/>
    <mergeCell ref="A230:C230"/>
    <mergeCell ref="A231:C231"/>
    <mergeCell ref="G229:I229"/>
    <mergeCell ref="A351:C351"/>
    <mergeCell ref="G212:I212"/>
    <mergeCell ref="G349:I349"/>
    <mergeCell ref="G350:I350"/>
    <mergeCell ref="G341:I341"/>
    <mergeCell ref="G342:I342"/>
    <mergeCell ref="G114:I114"/>
    <mergeCell ref="A116:C116"/>
    <mergeCell ref="A152:C152"/>
    <mergeCell ref="A153:C153"/>
    <mergeCell ref="A202:C202"/>
    <mergeCell ref="A198:C198"/>
    <mergeCell ref="A199:C199"/>
    <mergeCell ref="A179:C179"/>
    <mergeCell ref="A126:C126"/>
    <mergeCell ref="A132:C132"/>
    <mergeCell ref="G109:I109"/>
    <mergeCell ref="G110:I110"/>
    <mergeCell ref="G113:I113"/>
    <mergeCell ref="G161:I161"/>
    <mergeCell ref="G154:I154"/>
    <mergeCell ref="G150:I150"/>
    <mergeCell ref="G151:I151"/>
    <mergeCell ref="G152:I152"/>
    <mergeCell ref="G131:I131"/>
    <mergeCell ref="G124:I124"/>
    <mergeCell ref="A109:C109"/>
    <mergeCell ref="A110:C110"/>
    <mergeCell ref="A112:C112"/>
    <mergeCell ref="A113:C113"/>
    <mergeCell ref="A115:C115"/>
    <mergeCell ref="A197:C197"/>
    <mergeCell ref="A154:C154"/>
    <mergeCell ref="A184:C184"/>
    <mergeCell ref="A195:C195"/>
    <mergeCell ref="A190:C190"/>
    <mergeCell ref="A228:C228"/>
    <mergeCell ref="G228:I228"/>
    <mergeCell ref="G257:I257"/>
    <mergeCell ref="G199:I199"/>
    <mergeCell ref="G204:I204"/>
    <mergeCell ref="G172:I172"/>
    <mergeCell ref="A206:C206"/>
    <mergeCell ref="A191:C191"/>
    <mergeCell ref="A200:C200"/>
    <mergeCell ref="G206:I206"/>
    <mergeCell ref="G283:I283"/>
    <mergeCell ref="A442:C442"/>
    <mergeCell ref="G270:I270"/>
    <mergeCell ref="A289:C289"/>
    <mergeCell ref="A394:C394"/>
    <mergeCell ref="A111:C111"/>
    <mergeCell ref="A260:C260"/>
    <mergeCell ref="G261:I261"/>
    <mergeCell ref="G260:I260"/>
    <mergeCell ref="G259:I259"/>
    <mergeCell ref="G226:I226"/>
    <mergeCell ref="G227:I227"/>
    <mergeCell ref="G532:I532"/>
    <mergeCell ref="G419:I419"/>
    <mergeCell ref="G347:I347"/>
    <mergeCell ref="G352:I352"/>
    <mergeCell ref="G245:I245"/>
    <mergeCell ref="G242:I242"/>
    <mergeCell ref="G476:I476"/>
    <mergeCell ref="G530:I530"/>
    <mergeCell ref="G531:I531"/>
    <mergeCell ref="G291:I291"/>
    <mergeCell ref="G290:I290"/>
    <mergeCell ref="A292:C292"/>
    <mergeCell ref="A441:C441"/>
    <mergeCell ref="A439:C439"/>
    <mergeCell ref="A440:C440"/>
    <mergeCell ref="G374:I374"/>
    <mergeCell ref="G429:I429"/>
    <mergeCell ref="A476:C476"/>
    <mergeCell ref="G258:I258"/>
    <mergeCell ref="G266:I266"/>
    <mergeCell ref="A267:C267"/>
    <mergeCell ref="A258:C258"/>
    <mergeCell ref="A290:C290"/>
    <mergeCell ref="G289:I289"/>
    <mergeCell ref="A270:C270"/>
    <mergeCell ref="G287:I287"/>
    <mergeCell ref="A282:C282"/>
    <mergeCell ref="A283:C283"/>
    <mergeCell ref="A243:C243"/>
    <mergeCell ref="A242:C242"/>
    <mergeCell ref="G262:I262"/>
    <mergeCell ref="G255:I255"/>
    <mergeCell ref="A240:C240"/>
    <mergeCell ref="A251:C251"/>
    <mergeCell ref="A257:C257"/>
    <mergeCell ref="G250:I250"/>
    <mergeCell ref="G247:I247"/>
    <mergeCell ref="G251:I251"/>
    <mergeCell ref="G410:I410"/>
    <mergeCell ref="G412:I412"/>
    <mergeCell ref="G400:I400"/>
    <mergeCell ref="G385:I385"/>
    <mergeCell ref="G391:I391"/>
    <mergeCell ref="G416:I416"/>
    <mergeCell ref="G392:I392"/>
    <mergeCell ref="G407:I407"/>
    <mergeCell ref="G386:I386"/>
    <mergeCell ref="G483:I483"/>
    <mergeCell ref="G471:I471"/>
    <mergeCell ref="G472:I472"/>
    <mergeCell ref="A475:C475"/>
    <mergeCell ref="G353:I353"/>
    <mergeCell ref="G316:I316"/>
    <mergeCell ref="G354:I354"/>
    <mergeCell ref="G409:I409"/>
    <mergeCell ref="G411:I411"/>
    <mergeCell ref="G417:I417"/>
    <mergeCell ref="G461:I461"/>
    <mergeCell ref="G293:I293"/>
    <mergeCell ref="A471:C471"/>
    <mergeCell ref="A391:C391"/>
    <mergeCell ref="G339:I339"/>
    <mergeCell ref="G421:I421"/>
    <mergeCell ref="G447:I447"/>
    <mergeCell ref="G403:I403"/>
    <mergeCell ref="G413:I413"/>
    <mergeCell ref="A298:C298"/>
    <mergeCell ref="A798:C798"/>
    <mergeCell ref="G628:I628"/>
    <mergeCell ref="G621:I621"/>
    <mergeCell ref="G702:I702"/>
    <mergeCell ref="G637:I637"/>
    <mergeCell ref="G675:I675"/>
    <mergeCell ref="G699:I699"/>
    <mergeCell ref="G700:I700"/>
    <mergeCell ref="G680:I680"/>
    <mergeCell ref="G709:I709"/>
    <mergeCell ref="A799:C799"/>
    <mergeCell ref="A625:C625"/>
    <mergeCell ref="G636:I636"/>
    <mergeCell ref="G635:I635"/>
    <mergeCell ref="G632:I632"/>
    <mergeCell ref="G678:I678"/>
    <mergeCell ref="G767:I767"/>
    <mergeCell ref="G770:I770"/>
    <mergeCell ref="G771:I771"/>
    <mergeCell ref="G772:I772"/>
    <mergeCell ref="A800:C800"/>
    <mergeCell ref="A801:C801"/>
    <mergeCell ref="G796:I796"/>
    <mergeCell ref="G797:I797"/>
    <mergeCell ref="G798:I798"/>
    <mergeCell ref="G799:I799"/>
    <mergeCell ref="G801:I801"/>
    <mergeCell ref="A796:C796"/>
    <mergeCell ref="A797:C797"/>
    <mergeCell ref="G800:I800"/>
    <mergeCell ref="G32:I32"/>
    <mergeCell ref="G42:I42"/>
    <mergeCell ref="G425:I425"/>
    <mergeCell ref="G220:I220"/>
    <mergeCell ref="G217:I217"/>
    <mergeCell ref="G310:I310"/>
    <mergeCell ref="G306:I306"/>
    <mergeCell ref="G309:I309"/>
    <mergeCell ref="G284:I284"/>
    <mergeCell ref="G418:I418"/>
    <mergeCell ref="G35:I35"/>
    <mergeCell ref="G83:I83"/>
    <mergeCell ref="G201:I201"/>
    <mergeCell ref="G103:I103"/>
    <mergeCell ref="G104:I104"/>
    <mergeCell ref="G46:I46"/>
    <mergeCell ref="G50:I50"/>
    <mergeCell ref="G189:I189"/>
    <mergeCell ref="G165:I165"/>
    <mergeCell ref="G130:I130"/>
    <mergeCell ref="G343:I343"/>
    <mergeCell ref="G214:I214"/>
    <mergeCell ref="G121:I121"/>
    <mergeCell ref="G138:I138"/>
    <mergeCell ref="G292:I292"/>
    <mergeCell ref="G209:I209"/>
    <mergeCell ref="G196:I196"/>
    <mergeCell ref="G170:I170"/>
    <mergeCell ref="G256:I256"/>
    <mergeCell ref="G253:I253"/>
    <mergeCell ref="G17:I17"/>
    <mergeCell ref="G20:I20"/>
    <mergeCell ref="G26:I26"/>
    <mergeCell ref="G31:I31"/>
    <mergeCell ref="G63:I63"/>
    <mergeCell ref="G117:I117"/>
    <mergeCell ref="G64:I64"/>
    <mergeCell ref="G55:I55"/>
    <mergeCell ref="G78:I78"/>
    <mergeCell ref="G66:I66"/>
    <mergeCell ref="G23:I23"/>
    <mergeCell ref="G44:I44"/>
    <mergeCell ref="G198:I198"/>
    <mergeCell ref="G21:I21"/>
    <mergeCell ref="G19:I19"/>
    <mergeCell ref="G22:I22"/>
    <mergeCell ref="G71:I71"/>
    <mergeCell ref="G47:I47"/>
    <mergeCell ref="G33:I33"/>
    <mergeCell ref="G28:I28"/>
    <mergeCell ref="G49:I49"/>
    <mergeCell ref="G48:I48"/>
    <mergeCell ref="G120:I120"/>
    <mergeCell ref="G105:I105"/>
    <mergeCell ref="G106:I106"/>
    <mergeCell ref="G107:I107"/>
    <mergeCell ref="G108:I108"/>
    <mergeCell ref="G118:I118"/>
    <mergeCell ref="G119:I119"/>
    <mergeCell ref="G62:I62"/>
    <mergeCell ref="G24:I24"/>
    <mergeCell ref="G18:I18"/>
    <mergeCell ref="G68:I68"/>
    <mergeCell ref="G58:I58"/>
    <mergeCell ref="G43:I43"/>
    <mergeCell ref="G57:I57"/>
    <mergeCell ref="G25:I25"/>
    <mergeCell ref="G30:I30"/>
    <mergeCell ref="G27:I27"/>
    <mergeCell ref="G29:I29"/>
    <mergeCell ref="G244:I244"/>
    <mergeCell ref="G288:I288"/>
    <mergeCell ref="G314:I314"/>
    <mergeCell ref="G254:I254"/>
    <mergeCell ref="G248:I248"/>
    <mergeCell ref="G265:I265"/>
    <mergeCell ref="G302:I302"/>
    <mergeCell ref="G249:I249"/>
    <mergeCell ref="G264:I264"/>
    <mergeCell ref="G271:I271"/>
    <mergeCell ref="G435:I435"/>
    <mergeCell ref="G467:I467"/>
    <mergeCell ref="G462:I462"/>
    <mergeCell ref="G451:I451"/>
    <mergeCell ref="G466:I466"/>
    <mergeCell ref="G446:I446"/>
    <mergeCell ref="G443:I443"/>
    <mergeCell ref="G458:I458"/>
    <mergeCell ref="G453:I453"/>
    <mergeCell ref="G442:I442"/>
    <mergeCell ref="G510:I510"/>
    <mergeCell ref="G305:I305"/>
    <mergeCell ref="G268:I268"/>
    <mergeCell ref="G295:I295"/>
    <mergeCell ref="G414:I414"/>
    <mergeCell ref="G504:I504"/>
    <mergeCell ref="G371:I371"/>
    <mergeCell ref="G396:I396"/>
    <mergeCell ref="G399:I399"/>
    <mergeCell ref="G398:I398"/>
    <mergeCell ref="G519:I519"/>
    <mergeCell ref="G430:I430"/>
    <mergeCell ref="G432:I432"/>
    <mergeCell ref="G465:I465"/>
    <mergeCell ref="G507:I507"/>
    <mergeCell ref="G464:I464"/>
    <mergeCell ref="G497:I497"/>
    <mergeCell ref="G492:I492"/>
    <mergeCell ref="G436:I436"/>
    <mergeCell ref="G457:I457"/>
    <mergeCell ref="G556:I556"/>
    <mergeCell ref="G551:I551"/>
    <mergeCell ref="G553:I553"/>
    <mergeCell ref="G512:I512"/>
    <mergeCell ref="G520:I520"/>
    <mergeCell ref="G518:I518"/>
    <mergeCell ref="G528:I528"/>
    <mergeCell ref="G529:I529"/>
    <mergeCell ref="G514:I514"/>
    <mergeCell ref="G515:I515"/>
    <mergeCell ref="G573:I573"/>
    <mergeCell ref="G570:I570"/>
    <mergeCell ref="G564:I564"/>
    <mergeCell ref="G576:I576"/>
    <mergeCell ref="G571:I571"/>
    <mergeCell ref="G575:I575"/>
    <mergeCell ref="G710:I710"/>
    <mergeCell ref="G696:I696"/>
    <mergeCell ref="G670:I670"/>
    <mergeCell ref="G688:I688"/>
    <mergeCell ref="G677:I677"/>
    <mergeCell ref="G687:I687"/>
    <mergeCell ref="G686:I686"/>
    <mergeCell ref="G685:I685"/>
    <mergeCell ref="G705:I705"/>
    <mergeCell ref="G706:I706"/>
    <mergeCell ref="G778:I778"/>
    <mergeCell ref="G762:I762"/>
    <mergeCell ref="G761:I761"/>
    <mergeCell ref="G774:I774"/>
    <mergeCell ref="G775:I775"/>
    <mergeCell ref="G766:I766"/>
    <mergeCell ref="G765:I765"/>
    <mergeCell ref="G768:I768"/>
    <mergeCell ref="G764:I764"/>
    <mergeCell ref="G769:I769"/>
    <mergeCell ref="G786:I786"/>
    <mergeCell ref="G777:I777"/>
    <mergeCell ref="G793:I793"/>
    <mergeCell ref="G779:I779"/>
    <mergeCell ref="G773:I773"/>
    <mergeCell ref="G776:I776"/>
    <mergeCell ref="G784:I784"/>
    <mergeCell ref="G783:I783"/>
    <mergeCell ref="G781:I781"/>
    <mergeCell ref="G780:I780"/>
    <mergeCell ref="G782:I782"/>
    <mergeCell ref="G802:I802"/>
    <mergeCell ref="G792:I792"/>
    <mergeCell ref="G791:I791"/>
    <mergeCell ref="G790:I790"/>
    <mergeCell ref="G789:I789"/>
    <mergeCell ref="G788:I788"/>
    <mergeCell ref="G794:I794"/>
    <mergeCell ref="G795:I795"/>
    <mergeCell ref="G785:I785"/>
    <mergeCell ref="G427:I427"/>
    <mergeCell ref="G452:I452"/>
    <mergeCell ref="G439:I439"/>
    <mergeCell ref="G525:I525"/>
    <mergeCell ref="G252:I252"/>
    <mergeCell ref="G246:I246"/>
    <mergeCell ref="G523:I523"/>
    <mergeCell ref="G280:I280"/>
    <mergeCell ref="G517:I517"/>
    <mergeCell ref="G522:I522"/>
    <mergeCell ref="G218:I218"/>
    <mergeCell ref="G219:I219"/>
    <mergeCell ref="G358:I358"/>
    <mergeCell ref="A226:C226"/>
    <mergeCell ref="G313:I313"/>
    <mergeCell ref="G356:I356"/>
    <mergeCell ref="G241:I241"/>
    <mergeCell ref="G296:I296"/>
    <mergeCell ref="G243:I243"/>
    <mergeCell ref="G319:I319"/>
    <mergeCell ref="A250:C250"/>
    <mergeCell ref="A247:C247"/>
    <mergeCell ref="A248:C248"/>
    <mergeCell ref="A401:C401"/>
    <mergeCell ref="A307:C307"/>
    <mergeCell ref="A305:C305"/>
    <mergeCell ref="A339:C339"/>
    <mergeCell ref="A293:C293"/>
    <mergeCell ref="A254:C254"/>
    <mergeCell ref="A341:C341"/>
    <mergeCell ref="A192:C192"/>
    <mergeCell ref="A151:C151"/>
    <mergeCell ref="A167:C167"/>
    <mergeCell ref="A225:C225"/>
    <mergeCell ref="A227:C227"/>
    <mergeCell ref="A253:C253"/>
    <mergeCell ref="A246:C246"/>
    <mergeCell ref="A249:C249"/>
    <mergeCell ref="A241:C241"/>
    <mergeCell ref="A252:C252"/>
    <mergeCell ref="A354:C354"/>
    <mergeCell ref="A355:C355"/>
    <mergeCell ref="A358:C358"/>
    <mergeCell ref="A144:C144"/>
    <mergeCell ref="A150:C150"/>
    <mergeCell ref="A196:C196"/>
    <mergeCell ref="A158:C158"/>
    <mergeCell ref="A172:C172"/>
    <mergeCell ref="A194:C194"/>
    <mergeCell ref="A171:C171"/>
    <mergeCell ref="G583:I583"/>
    <mergeCell ref="G591:I591"/>
    <mergeCell ref="G643:I643"/>
    <mergeCell ref="G622:I622"/>
    <mergeCell ref="G584:I584"/>
    <mergeCell ref="A340:C340"/>
    <mergeCell ref="A365:C365"/>
    <mergeCell ref="A366:C366"/>
    <mergeCell ref="A367:C367"/>
    <mergeCell ref="A347:C347"/>
    <mergeCell ref="G663:I663"/>
    <mergeCell ref="A671:C671"/>
    <mergeCell ref="A651:C651"/>
    <mergeCell ref="G665:I665"/>
    <mergeCell ref="G664:I664"/>
    <mergeCell ref="G656:I656"/>
    <mergeCell ref="G555:I555"/>
    <mergeCell ref="G585:I585"/>
    <mergeCell ref="G629:I629"/>
    <mergeCell ref="G651:I651"/>
    <mergeCell ref="G673:I673"/>
    <mergeCell ref="G671:I671"/>
    <mergeCell ref="G652:I652"/>
    <mergeCell ref="G668:I668"/>
    <mergeCell ref="G666:I666"/>
    <mergeCell ref="G655:I655"/>
    <mergeCell ref="A538:C538"/>
    <mergeCell ref="A556:C556"/>
    <mergeCell ref="A545:C545"/>
    <mergeCell ref="A530:C530"/>
    <mergeCell ref="A459:C459"/>
    <mergeCell ref="G645:I645"/>
    <mergeCell ref="G582:I582"/>
    <mergeCell ref="G619:I619"/>
    <mergeCell ref="G561:I561"/>
    <mergeCell ref="G568:I568"/>
    <mergeCell ref="G387:I387"/>
    <mergeCell ref="G388:I388"/>
    <mergeCell ref="A663:C663"/>
    <mergeCell ref="A389:C389"/>
    <mergeCell ref="A397:C397"/>
    <mergeCell ref="A535:C535"/>
    <mergeCell ref="A493:C493"/>
    <mergeCell ref="G649:I649"/>
    <mergeCell ref="A652:C652"/>
    <mergeCell ref="A629:C629"/>
    <mergeCell ref="E1:I2"/>
    <mergeCell ref="A224:C224"/>
    <mergeCell ref="A216:C216"/>
    <mergeCell ref="A245:C245"/>
    <mergeCell ref="G169:I169"/>
    <mergeCell ref="A170:C170"/>
    <mergeCell ref="G225:I225"/>
    <mergeCell ref="G171:I171"/>
    <mergeCell ref="A244:C244"/>
    <mergeCell ref="A163:C163"/>
    <mergeCell ref="A213:C213"/>
    <mergeCell ref="A203:C203"/>
    <mergeCell ref="A220:C220"/>
    <mergeCell ref="A214:C214"/>
    <mergeCell ref="A215:C215"/>
    <mergeCell ref="A223:C223"/>
    <mergeCell ref="A218:C218"/>
    <mergeCell ref="A222:C222"/>
    <mergeCell ref="A210:C210"/>
    <mergeCell ref="A209:C209"/>
    <mergeCell ref="A317:C317"/>
    <mergeCell ref="A315:C315"/>
    <mergeCell ref="A316:C316"/>
    <mergeCell ref="A262:C262"/>
    <mergeCell ref="A309:C309"/>
    <mergeCell ref="A272:C272"/>
    <mergeCell ref="A300:C300"/>
    <mergeCell ref="A294:C294"/>
    <mergeCell ref="A308:C308"/>
    <mergeCell ref="A482:C482"/>
    <mergeCell ref="A322:C322"/>
    <mergeCell ref="A330:C330"/>
    <mergeCell ref="A338:C338"/>
    <mergeCell ref="A461:C461"/>
    <mergeCell ref="A451:C451"/>
    <mergeCell ref="A343:C343"/>
    <mergeCell ref="A387:C387"/>
    <mergeCell ref="A388:C388"/>
    <mergeCell ref="A353:C353"/>
    <mergeCell ref="A336:C336"/>
    <mergeCell ref="A299:C299"/>
    <mergeCell ref="A306:C306"/>
    <mergeCell ref="A284:C284"/>
    <mergeCell ref="A295:C295"/>
    <mergeCell ref="A318:C318"/>
    <mergeCell ref="A310:C310"/>
    <mergeCell ref="A319:C319"/>
    <mergeCell ref="A304:C304"/>
    <mergeCell ref="A296:C296"/>
    <mergeCell ref="A787:C787"/>
    <mergeCell ref="A789:C789"/>
    <mergeCell ref="A703:C703"/>
    <mergeCell ref="A780:C780"/>
    <mergeCell ref="A762:C762"/>
    <mergeCell ref="A783:C783"/>
    <mergeCell ref="A764:C764"/>
    <mergeCell ref="A774:C774"/>
    <mergeCell ref="A767:C767"/>
    <mergeCell ref="A778:C778"/>
    <mergeCell ref="A773:C773"/>
    <mergeCell ref="A776:C776"/>
    <mergeCell ref="A777:C777"/>
    <mergeCell ref="A765:C765"/>
    <mergeCell ref="A775:C775"/>
    <mergeCell ref="A772:C772"/>
    <mergeCell ref="A771:C771"/>
    <mergeCell ref="A766:C766"/>
    <mergeCell ref="A761:C761"/>
    <mergeCell ref="A756:C756"/>
    <mergeCell ref="A758:C758"/>
    <mergeCell ref="A744:C744"/>
    <mergeCell ref="A763:C763"/>
    <mergeCell ref="A749:C749"/>
    <mergeCell ref="A750:C750"/>
    <mergeCell ref="A751:C751"/>
    <mergeCell ref="A747:C747"/>
    <mergeCell ref="A752:C752"/>
    <mergeCell ref="A667:C667"/>
    <mergeCell ref="A662:C662"/>
    <mergeCell ref="A659:C659"/>
    <mergeCell ref="A660:C660"/>
    <mergeCell ref="A666:C666"/>
    <mergeCell ref="A653:C653"/>
    <mergeCell ref="G646:I646"/>
    <mergeCell ref="A649:C649"/>
    <mergeCell ref="A575:C575"/>
    <mergeCell ref="A644:C644"/>
    <mergeCell ref="A643:C643"/>
    <mergeCell ref="G594:I594"/>
    <mergeCell ref="A580:C580"/>
    <mergeCell ref="G589:I589"/>
    <mergeCell ref="G603:I603"/>
    <mergeCell ref="G588:I588"/>
    <mergeCell ref="A576:C576"/>
    <mergeCell ref="A577:C577"/>
    <mergeCell ref="A585:C585"/>
    <mergeCell ref="A654:C654"/>
    <mergeCell ref="A658:C658"/>
    <mergeCell ref="A552:C552"/>
    <mergeCell ref="A645:C645"/>
    <mergeCell ref="G562:I562"/>
    <mergeCell ref="G554:I554"/>
    <mergeCell ref="A523:C523"/>
    <mergeCell ref="A536:C536"/>
    <mergeCell ref="A528:C528"/>
    <mergeCell ref="A529:C529"/>
    <mergeCell ref="A533:C533"/>
    <mergeCell ref="A539:C539"/>
    <mergeCell ref="A531:C531"/>
    <mergeCell ref="A532:C532"/>
    <mergeCell ref="A515:C515"/>
    <mergeCell ref="A513:C513"/>
    <mergeCell ref="A514:C514"/>
    <mergeCell ref="G513:I513"/>
    <mergeCell ref="A516:C516"/>
    <mergeCell ref="G533:I533"/>
    <mergeCell ref="A520:C520"/>
    <mergeCell ref="A518:C518"/>
    <mergeCell ref="A517:C517"/>
    <mergeCell ref="A522:C522"/>
    <mergeCell ref="G541:I541"/>
    <mergeCell ref="G542:I542"/>
    <mergeCell ref="G534:I534"/>
    <mergeCell ref="G540:I540"/>
    <mergeCell ref="A542:C542"/>
    <mergeCell ref="G537:I537"/>
    <mergeCell ref="A540:C540"/>
    <mergeCell ref="G536:I536"/>
    <mergeCell ref="G538:I538"/>
    <mergeCell ref="A537:C537"/>
    <mergeCell ref="A551:C551"/>
    <mergeCell ref="A544:C544"/>
    <mergeCell ref="G552:I552"/>
    <mergeCell ref="A543:C543"/>
    <mergeCell ref="G544:I544"/>
    <mergeCell ref="G550:I550"/>
    <mergeCell ref="A547:C547"/>
    <mergeCell ref="A548:C548"/>
    <mergeCell ref="G548:I548"/>
    <mergeCell ref="G547:I547"/>
    <mergeCell ref="A554:C554"/>
    <mergeCell ref="A562:C562"/>
    <mergeCell ref="A555:C555"/>
    <mergeCell ref="G574:I574"/>
    <mergeCell ref="G560:I560"/>
    <mergeCell ref="A561:C561"/>
    <mergeCell ref="A563:C563"/>
    <mergeCell ref="A559:C559"/>
    <mergeCell ref="A564:C564"/>
    <mergeCell ref="A558:C558"/>
    <mergeCell ref="A553:C553"/>
    <mergeCell ref="A594:C594"/>
    <mergeCell ref="A579:C579"/>
    <mergeCell ref="A582:C582"/>
    <mergeCell ref="A574:C574"/>
    <mergeCell ref="A589:C589"/>
    <mergeCell ref="A587:C587"/>
    <mergeCell ref="A593:C593"/>
    <mergeCell ref="A584:C584"/>
    <mergeCell ref="A581:C581"/>
    <mergeCell ref="G193:I193"/>
    <mergeCell ref="A550:C550"/>
    <mergeCell ref="A169:C169"/>
    <mergeCell ref="A219:C219"/>
    <mergeCell ref="G202:I202"/>
    <mergeCell ref="A201:C201"/>
    <mergeCell ref="G195:I195"/>
    <mergeCell ref="G543:I543"/>
    <mergeCell ref="G539:I539"/>
    <mergeCell ref="A269:C269"/>
    <mergeCell ref="A129:C129"/>
    <mergeCell ref="A164:C164"/>
    <mergeCell ref="A193:C193"/>
    <mergeCell ref="A168:C168"/>
    <mergeCell ref="A189:C189"/>
    <mergeCell ref="A165:C165"/>
    <mergeCell ref="A173:C173"/>
    <mergeCell ref="A161:C161"/>
    <mergeCell ref="A166:C166"/>
    <mergeCell ref="A162:C162"/>
    <mergeCell ref="A157:C157"/>
    <mergeCell ref="A156:C156"/>
    <mergeCell ref="A145:C145"/>
    <mergeCell ref="G160:I160"/>
    <mergeCell ref="G153:I153"/>
    <mergeCell ref="G65:I65"/>
    <mergeCell ref="A66:C66"/>
    <mergeCell ref="A70:C70"/>
    <mergeCell ref="A155:C155"/>
    <mergeCell ref="G125:I125"/>
    <mergeCell ref="A36:C36"/>
    <mergeCell ref="A45:C45"/>
    <mergeCell ref="A43:C43"/>
    <mergeCell ref="A52:C52"/>
    <mergeCell ref="G51:I51"/>
    <mergeCell ref="G36:I36"/>
    <mergeCell ref="G52:I52"/>
    <mergeCell ref="A42:C42"/>
    <mergeCell ref="A49:C49"/>
    <mergeCell ref="A44:C44"/>
    <mergeCell ref="G60:I60"/>
    <mergeCell ref="G61:I61"/>
    <mergeCell ref="G54:I54"/>
    <mergeCell ref="G45:I45"/>
    <mergeCell ref="A221:C221"/>
    <mergeCell ref="A33:C33"/>
    <mergeCell ref="A83:C83"/>
    <mergeCell ref="A63:C63"/>
    <mergeCell ref="G34:I34"/>
    <mergeCell ref="G59:I59"/>
    <mergeCell ref="G56:I56"/>
    <mergeCell ref="A791:C791"/>
    <mergeCell ref="G223:I223"/>
    <mergeCell ref="G224:I224"/>
    <mergeCell ref="G215:I215"/>
    <mergeCell ref="G303:I303"/>
    <mergeCell ref="A217:C217"/>
    <mergeCell ref="G221:I221"/>
    <mergeCell ref="A285:C285"/>
    <mergeCell ref="A393:C393"/>
    <mergeCell ref="G75:I75"/>
    <mergeCell ref="A64:C64"/>
    <mergeCell ref="G139:I139"/>
    <mergeCell ref="G146:I146"/>
    <mergeCell ref="A59:C59"/>
    <mergeCell ref="A149:C149"/>
    <mergeCell ref="A139:C139"/>
    <mergeCell ref="A127:C127"/>
    <mergeCell ref="A128:C128"/>
    <mergeCell ref="G82:I82"/>
    <mergeCell ref="A23:C23"/>
    <mergeCell ref="A16:C16"/>
    <mergeCell ref="A802:C802"/>
    <mergeCell ref="A781:C781"/>
    <mergeCell ref="A782:C782"/>
    <mergeCell ref="A784:C784"/>
    <mergeCell ref="A785:C785"/>
    <mergeCell ref="A54:C54"/>
    <mergeCell ref="A55:C55"/>
    <mergeCell ref="A795:C795"/>
    <mergeCell ref="G12:I12"/>
    <mergeCell ref="A19:C19"/>
    <mergeCell ref="G13:I13"/>
    <mergeCell ref="G14:I14"/>
    <mergeCell ref="A11:C11"/>
    <mergeCell ref="A12:C12"/>
    <mergeCell ref="G11:I11"/>
    <mergeCell ref="G16:I16"/>
    <mergeCell ref="A13:C13"/>
    <mergeCell ref="G15:I15"/>
    <mergeCell ref="G9:I9"/>
    <mergeCell ref="A24:C24"/>
    <mergeCell ref="A25:C25"/>
    <mergeCell ref="A35:C35"/>
    <mergeCell ref="A28:C28"/>
    <mergeCell ref="A30:C30"/>
    <mergeCell ref="A34:C34"/>
    <mergeCell ref="A29:C29"/>
    <mergeCell ref="A31:C31"/>
    <mergeCell ref="A27:C27"/>
    <mergeCell ref="A32:C32"/>
    <mergeCell ref="A9:C9"/>
    <mergeCell ref="A26:C26"/>
    <mergeCell ref="A18:C18"/>
    <mergeCell ref="A21:C21"/>
    <mergeCell ref="A20:C20"/>
    <mergeCell ref="A17:C17"/>
    <mergeCell ref="A22:C22"/>
    <mergeCell ref="A14:C14"/>
    <mergeCell ref="A15:C15"/>
    <mergeCell ref="G162:I162"/>
    <mergeCell ref="G216:I216"/>
    <mergeCell ref="G166:I166"/>
    <mergeCell ref="G200:I200"/>
    <mergeCell ref="G213:I213"/>
    <mergeCell ref="G164:I164"/>
    <mergeCell ref="G173:I173"/>
    <mergeCell ref="G210:I210"/>
    <mergeCell ref="G197:I197"/>
    <mergeCell ref="G194:I194"/>
    <mergeCell ref="A53:C53"/>
    <mergeCell ref="A47:C47"/>
    <mergeCell ref="A46:C46"/>
    <mergeCell ref="A50:C50"/>
    <mergeCell ref="A51:C51"/>
    <mergeCell ref="A48:C48"/>
    <mergeCell ref="A57:C57"/>
    <mergeCell ref="A69:C69"/>
    <mergeCell ref="G149:I149"/>
    <mergeCell ref="G159:I159"/>
    <mergeCell ref="G157:I157"/>
    <mergeCell ref="G158:I158"/>
    <mergeCell ref="G155:I155"/>
    <mergeCell ref="G127:I127"/>
    <mergeCell ref="A159:C159"/>
    <mergeCell ref="G128:I128"/>
    <mergeCell ref="A133:C133"/>
    <mergeCell ref="G147:I147"/>
    <mergeCell ref="G145:I145"/>
    <mergeCell ref="G144:I144"/>
    <mergeCell ref="A138:C138"/>
    <mergeCell ref="A134:C134"/>
    <mergeCell ref="G136:I136"/>
    <mergeCell ref="A137:C137"/>
    <mergeCell ref="G142:I142"/>
    <mergeCell ref="A143:C143"/>
    <mergeCell ref="G101:I101"/>
    <mergeCell ref="A102:C102"/>
    <mergeCell ref="G102:I102"/>
    <mergeCell ref="G100:I100"/>
    <mergeCell ref="G140:I140"/>
    <mergeCell ref="G84:I84"/>
    <mergeCell ref="A118:C118"/>
    <mergeCell ref="A119:C119"/>
    <mergeCell ref="G132:I132"/>
    <mergeCell ref="A120:C120"/>
    <mergeCell ref="A121:C121"/>
    <mergeCell ref="A122:C122"/>
    <mergeCell ref="G122:I122"/>
    <mergeCell ref="G115:I115"/>
    <mergeCell ref="G116:I116"/>
    <mergeCell ref="A106:C106"/>
    <mergeCell ref="A107:C107"/>
    <mergeCell ref="A108:C108"/>
    <mergeCell ref="G111:I111"/>
    <mergeCell ref="G112:I112"/>
    <mergeCell ref="A58:C58"/>
    <mergeCell ref="A74:C74"/>
    <mergeCell ref="A136:C136"/>
    <mergeCell ref="A125:C125"/>
    <mergeCell ref="A68:C68"/>
    <mergeCell ref="A78:C78"/>
    <mergeCell ref="A82:C82"/>
    <mergeCell ref="A124:C124"/>
    <mergeCell ref="A117:C117"/>
    <mergeCell ref="A81:C81"/>
    <mergeCell ref="G53:I53"/>
    <mergeCell ref="A65:C65"/>
    <mergeCell ref="G67:I67"/>
    <mergeCell ref="A56:C56"/>
    <mergeCell ref="A80:C80"/>
    <mergeCell ref="G72:I72"/>
    <mergeCell ref="G73:I73"/>
    <mergeCell ref="A71:C71"/>
    <mergeCell ref="G76:I76"/>
    <mergeCell ref="G70:I70"/>
    <mergeCell ref="A75:C75"/>
    <mergeCell ref="G69:I69"/>
    <mergeCell ref="G80:I80"/>
    <mergeCell ref="A77:C77"/>
    <mergeCell ref="G77:I77"/>
    <mergeCell ref="A76:C76"/>
    <mergeCell ref="A79:C79"/>
    <mergeCell ref="A72:C72"/>
    <mergeCell ref="A73:C73"/>
    <mergeCell ref="G74:I74"/>
    <mergeCell ref="A84:C84"/>
    <mergeCell ref="A88:C88"/>
    <mergeCell ref="A135:C135"/>
    <mergeCell ref="A123:C123"/>
    <mergeCell ref="G129:I129"/>
    <mergeCell ref="A131:C131"/>
    <mergeCell ref="A130:C130"/>
    <mergeCell ref="A101:C101"/>
    <mergeCell ref="G123:I123"/>
    <mergeCell ref="A104:C104"/>
    <mergeCell ref="G267:I267"/>
    <mergeCell ref="G281:I281"/>
    <mergeCell ref="A265:C265"/>
    <mergeCell ref="A287:C287"/>
    <mergeCell ref="A264:C264"/>
    <mergeCell ref="G279:I279"/>
    <mergeCell ref="G272:I272"/>
    <mergeCell ref="A271:C271"/>
    <mergeCell ref="A277:C277"/>
    <mergeCell ref="A278:C278"/>
    <mergeCell ref="G222:I222"/>
    <mergeCell ref="G137:I137"/>
    <mergeCell ref="A147:C147"/>
    <mergeCell ref="A160:C160"/>
    <mergeCell ref="G148:I148"/>
    <mergeCell ref="A140:C140"/>
    <mergeCell ref="G167:I167"/>
    <mergeCell ref="A146:C146"/>
    <mergeCell ref="A141:C141"/>
    <mergeCell ref="A142:C142"/>
    <mergeCell ref="G168:I168"/>
    <mergeCell ref="G203:I203"/>
    <mergeCell ref="A386:C386"/>
    <mergeCell ref="G318:I318"/>
    <mergeCell ref="A148:C148"/>
    <mergeCell ref="A301:C301"/>
    <mergeCell ref="G301:I301"/>
    <mergeCell ref="G308:I308"/>
    <mergeCell ref="G156:I156"/>
    <mergeCell ref="G294:I294"/>
    <mergeCell ref="G300:I300"/>
    <mergeCell ref="A357:C357"/>
    <mergeCell ref="A356:C356"/>
    <mergeCell ref="G348:I348"/>
    <mergeCell ref="G322:I322"/>
    <mergeCell ref="G337:I337"/>
    <mergeCell ref="G336:I336"/>
    <mergeCell ref="G357:I357"/>
    <mergeCell ref="G323:I323"/>
    <mergeCell ref="G320:I320"/>
    <mergeCell ref="G297:I297"/>
    <mergeCell ref="G298:I298"/>
    <mergeCell ref="A273:C273"/>
    <mergeCell ref="A291:C291"/>
    <mergeCell ref="A276:C276"/>
    <mergeCell ref="A286:C286"/>
    <mergeCell ref="G276:I276"/>
    <mergeCell ref="G277:I277"/>
    <mergeCell ref="G278:I278"/>
    <mergeCell ref="A297:C297"/>
    <mergeCell ref="G482:I482"/>
    <mergeCell ref="A385:C385"/>
    <mergeCell ref="A399:C399"/>
    <mergeCell ref="A427:C427"/>
    <mergeCell ref="A429:C429"/>
    <mergeCell ref="G315:I315"/>
    <mergeCell ref="A396:C396"/>
    <mergeCell ref="A428:C428"/>
    <mergeCell ref="A411:C411"/>
    <mergeCell ref="A409:C409"/>
    <mergeCell ref="A468:C468"/>
    <mergeCell ref="A467:C467"/>
    <mergeCell ref="A400:C400"/>
    <mergeCell ref="A403:C403"/>
    <mergeCell ref="A445:C445"/>
    <mergeCell ref="A446:C446"/>
    <mergeCell ref="A410:C410"/>
    <mergeCell ref="A407:C407"/>
    <mergeCell ref="A433:C433"/>
    <mergeCell ref="A412:C412"/>
    <mergeCell ref="G485:I485"/>
    <mergeCell ref="G490:I490"/>
    <mergeCell ref="G494:I494"/>
    <mergeCell ref="G495:I495"/>
    <mergeCell ref="G496:I496"/>
    <mergeCell ref="G493:I493"/>
    <mergeCell ref="A495:C495"/>
    <mergeCell ref="A488:C488"/>
    <mergeCell ref="G491:I491"/>
    <mergeCell ref="G505:I505"/>
    <mergeCell ref="G506:I506"/>
    <mergeCell ref="G502:I502"/>
    <mergeCell ref="G499:I499"/>
    <mergeCell ref="A464:C464"/>
    <mergeCell ref="A462:C462"/>
    <mergeCell ref="A477:C477"/>
    <mergeCell ref="G498:I498"/>
    <mergeCell ref="G488:I488"/>
    <mergeCell ref="A472:C472"/>
    <mergeCell ref="A478:C478"/>
    <mergeCell ref="G489:I489"/>
    <mergeCell ref="G478:I478"/>
    <mergeCell ref="A496:C496"/>
    <mergeCell ref="A423:C423"/>
    <mergeCell ref="A415:C415"/>
    <mergeCell ref="A421:C421"/>
    <mergeCell ref="A418:C418"/>
    <mergeCell ref="A430:C430"/>
    <mergeCell ref="A492:C492"/>
    <mergeCell ref="A491:C491"/>
    <mergeCell ref="A490:C490"/>
    <mergeCell ref="A457:C457"/>
    <mergeCell ref="A469:C469"/>
    <mergeCell ref="A419:C419"/>
    <mergeCell ref="A494:C494"/>
    <mergeCell ref="A434:C434"/>
    <mergeCell ref="G477:I477"/>
    <mergeCell ref="A431:C431"/>
    <mergeCell ref="A470:C470"/>
    <mergeCell ref="G469:I469"/>
    <mergeCell ref="A453:C453"/>
    <mergeCell ref="A436:C436"/>
    <mergeCell ref="A420:C420"/>
    <mergeCell ref="G509:I509"/>
    <mergeCell ref="A511:C511"/>
    <mergeCell ref="A510:C510"/>
    <mergeCell ref="A534:C534"/>
    <mergeCell ref="A498:C498"/>
    <mergeCell ref="A497:C497"/>
    <mergeCell ref="A504:C504"/>
    <mergeCell ref="A507:C507"/>
    <mergeCell ref="A512:C512"/>
    <mergeCell ref="G516:I516"/>
    <mergeCell ref="A499:C499"/>
    <mergeCell ref="A503:C503"/>
    <mergeCell ref="A506:C506"/>
    <mergeCell ref="A519:C519"/>
    <mergeCell ref="G586:I586"/>
    <mergeCell ref="A578:C578"/>
    <mergeCell ref="A541:C541"/>
    <mergeCell ref="A571:C571"/>
    <mergeCell ref="A569:C569"/>
    <mergeCell ref="G578:I578"/>
    <mergeCell ref="A509:C509"/>
    <mergeCell ref="G579:I579"/>
    <mergeCell ref="A590:C590"/>
    <mergeCell ref="G593:I593"/>
    <mergeCell ref="A573:C573"/>
    <mergeCell ref="A568:C568"/>
    <mergeCell ref="G590:I590"/>
    <mergeCell ref="A591:C591"/>
    <mergeCell ref="A583:C583"/>
    <mergeCell ref="A572:C572"/>
    <mergeCell ref="G581:I581"/>
    <mergeCell ref="A604:C604"/>
    <mergeCell ref="G608:I608"/>
    <mergeCell ref="G604:I604"/>
    <mergeCell ref="A602:C602"/>
    <mergeCell ref="A603:C603"/>
    <mergeCell ref="A607:C607"/>
    <mergeCell ref="G605:I605"/>
    <mergeCell ref="A605:C605"/>
    <mergeCell ref="G602:I602"/>
    <mergeCell ref="G618:I618"/>
    <mergeCell ref="A609:C609"/>
    <mergeCell ref="G607:I607"/>
    <mergeCell ref="G606:I606"/>
    <mergeCell ref="A615:C615"/>
    <mergeCell ref="G615:I615"/>
    <mergeCell ref="A608:C608"/>
    <mergeCell ref="A606:C606"/>
    <mergeCell ref="G609:I609"/>
    <mergeCell ref="G611:I611"/>
    <mergeCell ref="G616:I616"/>
    <mergeCell ref="A612:C612"/>
    <mergeCell ref="G610:I610"/>
    <mergeCell ref="G617:I617"/>
    <mergeCell ref="A611:C611"/>
    <mergeCell ref="A616:C616"/>
    <mergeCell ref="A613:C613"/>
    <mergeCell ref="G614:I614"/>
    <mergeCell ref="G612:I612"/>
    <mergeCell ref="A610:C610"/>
    <mergeCell ref="A792:C792"/>
    <mergeCell ref="A788:C788"/>
    <mergeCell ref="G638:I638"/>
    <mergeCell ref="G658:I658"/>
    <mergeCell ref="G657:I657"/>
    <mergeCell ref="A655:C655"/>
    <mergeCell ref="G654:I654"/>
    <mergeCell ref="G641:I641"/>
    <mergeCell ref="A640:C640"/>
    <mergeCell ref="G640:I640"/>
    <mergeCell ref="A794:C794"/>
    <mergeCell ref="G639:I639"/>
    <mergeCell ref="A639:C639"/>
    <mergeCell ref="G647:I647"/>
    <mergeCell ref="G653:I653"/>
    <mergeCell ref="A790:C790"/>
    <mergeCell ref="G787:I787"/>
    <mergeCell ref="A646:C646"/>
    <mergeCell ref="A641:C641"/>
    <mergeCell ref="G642:I642"/>
    <mergeCell ref="A793:C793"/>
    <mergeCell ref="A786:C786"/>
    <mergeCell ref="A500:C500"/>
    <mergeCell ref="A501:C501"/>
    <mergeCell ref="A669:C669"/>
    <mergeCell ref="G662:I662"/>
    <mergeCell ref="A656:C656"/>
    <mergeCell ref="A502:C502"/>
    <mergeCell ref="A687:C687"/>
    <mergeCell ref="A681:C681"/>
    <mergeCell ref="A595:C595"/>
    <mergeCell ref="A592:C592"/>
    <mergeCell ref="A636:C636"/>
    <mergeCell ref="A635:C635"/>
    <mergeCell ref="A626:C626"/>
    <mergeCell ref="A628:C628"/>
    <mergeCell ref="A627:C627"/>
    <mergeCell ref="A623:C623"/>
    <mergeCell ref="A622:C622"/>
    <mergeCell ref="A614:C614"/>
    <mergeCell ref="G623:I623"/>
    <mergeCell ref="A630:C630"/>
    <mergeCell ref="G624:I624"/>
    <mergeCell ref="G592:I592"/>
    <mergeCell ref="G587:I587"/>
    <mergeCell ref="G595:I595"/>
    <mergeCell ref="G613:I613"/>
    <mergeCell ref="G626:I626"/>
    <mergeCell ref="A588:C588"/>
    <mergeCell ref="A621:C621"/>
    <mergeCell ref="A508:C508"/>
    <mergeCell ref="A483:C483"/>
    <mergeCell ref="A768:C768"/>
    <mergeCell ref="A698:C698"/>
    <mergeCell ref="A701:C701"/>
    <mergeCell ref="A685:C685"/>
    <mergeCell ref="A632:C632"/>
    <mergeCell ref="A670:C670"/>
    <mergeCell ref="A586:C586"/>
    <mergeCell ref="A624:C624"/>
    <mergeCell ref="G627:I627"/>
    <mergeCell ref="A679:C679"/>
    <mergeCell ref="A690:C690"/>
    <mergeCell ref="A697:C697"/>
    <mergeCell ref="A691:C691"/>
    <mergeCell ref="A680:C680"/>
    <mergeCell ref="A633:C633"/>
    <mergeCell ref="A634:C634"/>
    <mergeCell ref="A631:C631"/>
    <mergeCell ref="A673:C673"/>
    <mergeCell ref="A779:C779"/>
    <mergeCell ref="A743:C743"/>
    <mergeCell ref="A755:C755"/>
    <mergeCell ref="A770:C770"/>
    <mergeCell ref="A769:C769"/>
    <mergeCell ref="G273:I273"/>
    <mergeCell ref="G456:I456"/>
    <mergeCell ref="G285:I285"/>
    <mergeCell ref="G286:I286"/>
    <mergeCell ref="A398:C398"/>
    <mergeCell ref="A416:C416"/>
    <mergeCell ref="G307:I307"/>
    <mergeCell ref="G338:I338"/>
    <mergeCell ref="J3:K3"/>
    <mergeCell ref="J8:K8"/>
    <mergeCell ref="G10:I10"/>
    <mergeCell ref="A10:C10"/>
    <mergeCell ref="G126:I126"/>
    <mergeCell ref="A414:C414"/>
    <mergeCell ref="G299:I299"/>
    <mergeCell ref="A67:C67"/>
    <mergeCell ref="G79:I79"/>
    <mergeCell ref="G81:I81"/>
    <mergeCell ref="G269:I269"/>
    <mergeCell ref="A485:C485"/>
    <mergeCell ref="A344:C344"/>
    <mergeCell ref="A345:C345"/>
    <mergeCell ref="G415:I415"/>
    <mergeCell ref="A323:C323"/>
    <mergeCell ref="A425:C425"/>
    <mergeCell ref="G321:I321"/>
    <mergeCell ref="G240:I240"/>
    <mergeCell ref="G263:I263"/>
    <mergeCell ref="A288:C288"/>
    <mergeCell ref="A274:C274"/>
    <mergeCell ref="A275:C275"/>
    <mergeCell ref="G274:I274"/>
    <mergeCell ref="G275:I275"/>
    <mergeCell ref="A266:C266"/>
    <mergeCell ref="A259:C259"/>
    <mergeCell ref="G667:I667"/>
    <mergeCell ref="A665:C665"/>
    <mergeCell ref="A642:C642"/>
    <mergeCell ref="A638:C638"/>
    <mergeCell ref="A664:C664"/>
    <mergeCell ref="G630:I630"/>
    <mergeCell ref="G648:I648"/>
    <mergeCell ref="A637:C637"/>
    <mergeCell ref="G631:I631"/>
    <mergeCell ref="A657:C657"/>
    <mergeCell ref="A668:C668"/>
    <mergeCell ref="A619:C619"/>
    <mergeCell ref="A618:C618"/>
    <mergeCell ref="G633:I633"/>
    <mergeCell ref="G620:I620"/>
    <mergeCell ref="A678:C678"/>
    <mergeCell ref="A676:C676"/>
    <mergeCell ref="A675:C675"/>
    <mergeCell ref="A620:C620"/>
    <mergeCell ref="A672:C672"/>
    <mergeCell ref="G760:I760"/>
    <mergeCell ref="G701:I701"/>
    <mergeCell ref="A674:C674"/>
    <mergeCell ref="G669:I669"/>
    <mergeCell ref="A677:C677"/>
    <mergeCell ref="G676:I676"/>
    <mergeCell ref="G679:I679"/>
    <mergeCell ref="G703:I703"/>
    <mergeCell ref="A709:C709"/>
    <mergeCell ref="G711:I711"/>
    <mergeCell ref="A261:C261"/>
    <mergeCell ref="A320:C320"/>
    <mergeCell ref="A321:C321"/>
    <mergeCell ref="A303:C303"/>
    <mergeCell ref="A255:C255"/>
    <mergeCell ref="A314:C314"/>
    <mergeCell ref="A256:C256"/>
    <mergeCell ref="A268:C268"/>
    <mergeCell ref="A263:C263"/>
    <mergeCell ref="A302:C302"/>
    <mergeCell ref="G340:I340"/>
    <mergeCell ref="G355:I355"/>
    <mergeCell ref="A327:C327"/>
    <mergeCell ref="G327:I327"/>
    <mergeCell ref="G328:I328"/>
    <mergeCell ref="A328:C328"/>
    <mergeCell ref="A329:C329"/>
    <mergeCell ref="A334:C334"/>
    <mergeCell ref="A335:C335"/>
    <mergeCell ref="A337:C337"/>
    <mergeCell ref="A373:C373"/>
    <mergeCell ref="A376:C376"/>
    <mergeCell ref="A359:C359"/>
    <mergeCell ref="G373:I373"/>
    <mergeCell ref="G372:I372"/>
    <mergeCell ref="G364:I364"/>
    <mergeCell ref="A369:C369"/>
    <mergeCell ref="G368:I368"/>
    <mergeCell ref="A374:C374"/>
    <mergeCell ref="A360:C360"/>
    <mergeCell ref="A361:C361"/>
    <mergeCell ref="A371:C371"/>
    <mergeCell ref="A377:C377"/>
    <mergeCell ref="G380:I380"/>
    <mergeCell ref="A383:C383"/>
    <mergeCell ref="G362:I362"/>
    <mergeCell ref="G363:I363"/>
    <mergeCell ref="G361:I361"/>
    <mergeCell ref="A372:C372"/>
    <mergeCell ref="G377:I377"/>
    <mergeCell ref="A378:C378"/>
    <mergeCell ref="G382:I382"/>
    <mergeCell ref="A382:C382"/>
    <mergeCell ref="A379:C379"/>
    <mergeCell ref="G383:I383"/>
    <mergeCell ref="G367:I367"/>
    <mergeCell ref="A380:C380"/>
    <mergeCell ref="G378:I378"/>
    <mergeCell ref="G379:I379"/>
    <mergeCell ref="G389:I389"/>
    <mergeCell ref="A384:C384"/>
    <mergeCell ref="G384:I384"/>
    <mergeCell ref="A375:C375"/>
    <mergeCell ref="G375:I375"/>
    <mergeCell ref="G376:I376"/>
    <mergeCell ref="G661:I661"/>
    <mergeCell ref="G659:I659"/>
    <mergeCell ref="G644:I644"/>
    <mergeCell ref="A650:C650"/>
    <mergeCell ref="A647:C647"/>
    <mergeCell ref="A392:C392"/>
    <mergeCell ref="A617:C617"/>
    <mergeCell ref="G625:I625"/>
    <mergeCell ref="G397:I397"/>
    <mergeCell ref="G434:I434"/>
    <mergeCell ref="A693:C693"/>
    <mergeCell ref="A740:C740"/>
    <mergeCell ref="G763:I763"/>
    <mergeCell ref="A413:C413"/>
    <mergeCell ref="A456:C456"/>
    <mergeCell ref="A570:C570"/>
    <mergeCell ref="G569:I569"/>
    <mergeCell ref="G572:I572"/>
    <mergeCell ref="G660:I660"/>
    <mergeCell ref="A661:C661"/>
    <mergeCell ref="A402:C402"/>
    <mergeCell ref="A417:C417"/>
    <mergeCell ref="G759:I759"/>
    <mergeCell ref="A757:C757"/>
    <mergeCell ref="A760:C760"/>
    <mergeCell ref="A759:C759"/>
    <mergeCell ref="G634:I634"/>
    <mergeCell ref="G650:I650"/>
    <mergeCell ref="A648:C648"/>
    <mergeCell ref="A692:C692"/>
    <mergeCell ref="A473:C473"/>
    <mergeCell ref="G473:I473"/>
    <mergeCell ref="G474:I474"/>
    <mergeCell ref="A474:C474"/>
    <mergeCell ref="A437:C437"/>
    <mergeCell ref="A426:C426"/>
    <mergeCell ref="A435:C435"/>
    <mergeCell ref="G441:I441"/>
    <mergeCell ref="A452:C452"/>
    <mergeCell ref="A432:C432"/>
    <mergeCell ref="A505:C505"/>
    <mergeCell ref="A487:C487"/>
    <mergeCell ref="A454:C454"/>
    <mergeCell ref="A455:C455"/>
    <mergeCell ref="G454:I454"/>
    <mergeCell ref="G455:I455"/>
    <mergeCell ref="A484:C484"/>
    <mergeCell ref="G500:I500"/>
    <mergeCell ref="A489:C489"/>
    <mergeCell ref="G503:I503"/>
    <mergeCell ref="A720:C720"/>
    <mergeCell ref="A721:C721"/>
    <mergeCell ref="A706:C706"/>
    <mergeCell ref="A700:C700"/>
    <mergeCell ref="A710:C710"/>
    <mergeCell ref="A712:C712"/>
    <mergeCell ref="A699:C699"/>
    <mergeCell ref="A707:C707"/>
    <mergeCell ref="A708:C708"/>
    <mergeCell ref="A85:C85"/>
    <mergeCell ref="G85:I85"/>
    <mergeCell ref="A86:C86"/>
    <mergeCell ref="G86:I86"/>
    <mergeCell ref="A87:C87"/>
    <mergeCell ref="G87:I87"/>
    <mergeCell ref="G88:I88"/>
    <mergeCell ref="G94:I94"/>
    <mergeCell ref="A89:C89"/>
    <mergeCell ref="G89:I89"/>
    <mergeCell ref="A90:C90"/>
    <mergeCell ref="G90:I90"/>
    <mergeCell ref="A91:C91"/>
    <mergeCell ref="G91:I91"/>
    <mergeCell ref="A105:C105"/>
    <mergeCell ref="G179:I179"/>
    <mergeCell ref="A204:C204"/>
    <mergeCell ref="A205:C205"/>
    <mergeCell ref="A114:C114"/>
    <mergeCell ref="A92:C92"/>
    <mergeCell ref="G92:I92"/>
    <mergeCell ref="A93:C93"/>
    <mergeCell ref="G93:I93"/>
    <mergeCell ref="A94:C94"/>
    <mergeCell ref="A95:C95"/>
    <mergeCell ref="G95:I95"/>
    <mergeCell ref="A96:C96"/>
    <mergeCell ref="G96:I96"/>
    <mergeCell ref="A97:C97"/>
    <mergeCell ref="G97:I97"/>
    <mergeCell ref="A98:C98"/>
    <mergeCell ref="G98:I98"/>
    <mergeCell ref="A99:C99"/>
    <mergeCell ref="G99:I99"/>
    <mergeCell ref="A208:C208"/>
    <mergeCell ref="G207:I207"/>
    <mergeCell ref="G208:I208"/>
    <mergeCell ref="G141:I141"/>
    <mergeCell ref="A100:C100"/>
    <mergeCell ref="A103:C103"/>
    <mergeCell ref="A37:C37"/>
    <mergeCell ref="G329:I329"/>
    <mergeCell ref="G333:I333"/>
    <mergeCell ref="G334:I334"/>
    <mergeCell ref="G335:I335"/>
    <mergeCell ref="A234:C234"/>
    <mergeCell ref="A331:C331"/>
    <mergeCell ref="A332:C332"/>
    <mergeCell ref="A326:C326"/>
    <mergeCell ref="A325:C325"/>
    <mergeCell ref="G304:I304"/>
    <mergeCell ref="A313:C313"/>
    <mergeCell ref="A235:C235"/>
    <mergeCell ref="A236:C236"/>
    <mergeCell ref="A237:C237"/>
    <mergeCell ref="G359:I359"/>
    <mergeCell ref="G324:I324"/>
    <mergeCell ref="G330:I330"/>
    <mergeCell ref="G325:I325"/>
    <mergeCell ref="G326:I326"/>
    <mergeCell ref="A370:C370"/>
    <mergeCell ref="G370:I370"/>
    <mergeCell ref="G395:I395"/>
    <mergeCell ref="G394:I394"/>
    <mergeCell ref="G393:I393"/>
    <mergeCell ref="A333:C333"/>
    <mergeCell ref="G360:I360"/>
    <mergeCell ref="G390:I390"/>
    <mergeCell ref="G365:I365"/>
    <mergeCell ref="G366:I366"/>
    <mergeCell ref="G143:I143"/>
    <mergeCell ref="G238:I238"/>
    <mergeCell ref="G181:I181"/>
    <mergeCell ref="A232:C232"/>
    <mergeCell ref="A233:C233"/>
    <mergeCell ref="G557:I557"/>
    <mergeCell ref="G401:I401"/>
    <mergeCell ref="G402:I402"/>
    <mergeCell ref="G381:I381"/>
    <mergeCell ref="A381:C381"/>
    <mergeCell ref="A207:C207"/>
    <mergeCell ref="G235:I235"/>
    <mergeCell ref="G234:I234"/>
    <mergeCell ref="G311:I311"/>
    <mergeCell ref="G312:I312"/>
    <mergeCell ref="G237:I237"/>
    <mergeCell ref="G236:I236"/>
    <mergeCell ref="G232:I232"/>
    <mergeCell ref="G233:I233"/>
    <mergeCell ref="G230:I230"/>
    <mergeCell ref="G239:I239"/>
    <mergeCell ref="A324:C324"/>
    <mergeCell ref="A363:C363"/>
    <mergeCell ref="A364:C364"/>
    <mergeCell ref="A368:C368"/>
    <mergeCell ref="G231:I231"/>
    <mergeCell ref="G332:I332"/>
    <mergeCell ref="G331:I331"/>
    <mergeCell ref="A362:C362"/>
    <mergeCell ref="G317:I317"/>
    <mergeCell ref="A448:C448"/>
    <mergeCell ref="A449:C449"/>
    <mergeCell ref="G133:I133"/>
    <mergeCell ref="G134:I134"/>
    <mergeCell ref="G135:I135"/>
    <mergeCell ref="A311:C311"/>
    <mergeCell ref="A312:C312"/>
    <mergeCell ref="G369:I369"/>
    <mergeCell ref="A238:C238"/>
    <mergeCell ref="A239:C239"/>
    <mergeCell ref="A450:C450"/>
    <mergeCell ref="G448:I448"/>
    <mergeCell ref="G449:I449"/>
    <mergeCell ref="G450:I450"/>
    <mergeCell ref="A486:C486"/>
    <mergeCell ref="G486:I486"/>
    <mergeCell ref="A463:C463"/>
    <mergeCell ref="G468:I468"/>
    <mergeCell ref="G470:I470"/>
    <mergeCell ref="A458:C458"/>
    <mergeCell ref="G487:I487"/>
    <mergeCell ref="A689:C689"/>
    <mergeCell ref="G689:I689"/>
    <mergeCell ref="G745:I745"/>
    <mergeCell ref="G746:I746"/>
    <mergeCell ref="G747:I747"/>
    <mergeCell ref="G558:I558"/>
    <mergeCell ref="A694:C694"/>
    <mergeCell ref="A704:C704"/>
    <mergeCell ref="A705:C705"/>
  </mergeCells>
  <printOptions/>
  <pageMargins left="0.25" right="0.25" top="0.75" bottom="0.75" header="0.3" footer="0.3"/>
  <pageSetup fitToHeight="8" fitToWidth="8" horizontalDpi="600" verticalDpi="600" orientation="portrait" paperSize="9" scale="89" r:id="rId1"/>
  <rowBreaks count="1" manualBreakCount="1">
    <brk id="661" min="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2021-04-15T02:45:25Z</cp:lastPrinted>
  <dcterms:created xsi:type="dcterms:W3CDTF">1996-10-08T23:32:33Z</dcterms:created>
  <dcterms:modified xsi:type="dcterms:W3CDTF">2021-05-26T01:25:26Z</dcterms:modified>
  <cp:category/>
  <cp:version/>
  <cp:contentType/>
  <cp:contentStatus/>
</cp:coreProperties>
</file>