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'Лист3'!$A$1:$L$873</definedName>
  </definedNames>
  <calcPr fullCalcOnLoad="1"/>
</workbook>
</file>

<file path=xl/sharedStrings.xml><?xml version="1.0" encoding="utf-8"?>
<sst xmlns="http://schemas.openxmlformats.org/spreadsheetml/2006/main" count="3461" uniqueCount="688">
  <si>
    <t>наименование</t>
  </si>
  <si>
    <t>код получателя</t>
  </si>
  <si>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</si>
  <si>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</si>
  <si>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</si>
  <si>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</si>
  <si>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</si>
  <si>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Межбюджетные трансферты</t>
  </si>
  <si>
    <t>ИТОГО РАСХОДОВ</t>
  </si>
  <si>
    <t>Администрация Яковлевского муниципального района</t>
  </si>
  <si>
    <t>Учреждение: Дума Яковлевского муниципального района</t>
  </si>
  <si>
    <t>Дума Яковлевского муниципального района</t>
  </si>
  <si>
    <t>Другие общегосударственные вопросы</t>
  </si>
  <si>
    <t>Другие вопросы в области жилищно-коммунального хозяйства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</si>
  <si>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</si>
  <si>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</si>
  <si>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</si>
  <si>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</si>
  <si>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</si>
  <si>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</si>
  <si>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Коммунальное хозяйство</t>
  </si>
  <si>
    <t>Муниципальное учреждение "Центр обеспечения и сопровождения образования"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</si>
  <si>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</si>
  <si>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</si>
  <si>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</si>
  <si>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</si>
  <si>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Учреждение: Администрация Яковлевского муниципального района</t>
  </si>
  <si>
    <t>Периодическая печать и издательства</t>
  </si>
  <si>
    <t>0000</t>
  </si>
  <si>
    <t>0000000</t>
  </si>
  <si>
    <t>0100</t>
  </si>
  <si>
    <t>0102</t>
  </si>
  <si>
    <t>000</t>
  </si>
  <si>
    <t>0104</t>
  </si>
  <si>
    <t>0500</t>
  </si>
  <si>
    <t>0502</t>
  </si>
  <si>
    <t>0700</t>
  </si>
  <si>
    <t>0709</t>
  </si>
  <si>
    <t>0800</t>
  </si>
  <si>
    <t>1000</t>
  </si>
  <si>
    <t>1001</t>
  </si>
  <si>
    <t>0702</t>
  </si>
  <si>
    <t>0103</t>
  </si>
  <si>
    <t>0106</t>
  </si>
  <si>
    <t>0801</t>
  </si>
  <si>
    <t>0804</t>
  </si>
  <si>
    <t>0701</t>
  </si>
  <si>
    <t>0707</t>
  </si>
  <si>
    <t>1100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</si>
  <si>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</si>
  <si>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</si>
  <si>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</si>
  <si>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</si>
  <si>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</si>
  <si>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</si>
  <si>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</si>
  <si>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Физическая культура и спорт</t>
  </si>
  <si>
    <t>0400</t>
  </si>
  <si>
    <t>Национальная экономика</t>
  </si>
  <si>
    <t>0412</t>
  </si>
  <si>
    <t>Субвенции на реализацию отдельных государственных полномочий по созданию административных комиссий</t>
  </si>
  <si>
    <t>1004</t>
  </si>
  <si>
    <t>Охрана семьи и детства</t>
  </si>
  <si>
    <t>Судебная система</t>
  </si>
  <si>
    <t>0105</t>
  </si>
  <si>
    <t>0111</t>
  </si>
  <si>
    <t>0113</t>
  </si>
  <si>
    <t>1401</t>
  </si>
  <si>
    <t>1400</t>
  </si>
  <si>
    <t>1102</t>
  </si>
  <si>
    <t>Массовый спорт</t>
  </si>
  <si>
    <t>Средства массовой информации</t>
  </si>
  <si>
    <t>1200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</si>
  <si>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</si>
  <si>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</si>
  <si>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Яковлевского  муниципального района из  бюджета Яблоновского сельского поселения</t>
  </si>
  <si>
    <t>Межбюджетные трансферты бюджету Яковлевского  муниципального района из  бюджета Покровского сельского поселения</t>
  </si>
  <si>
    <t>1202</t>
  </si>
  <si>
    <t>Субвенции на создание и обеспечение деятельности комиссий по делам несовершеннолетних и защите их прав</t>
  </si>
  <si>
    <t>0200</t>
  </si>
  <si>
    <t>Национальная оборона</t>
  </si>
  <si>
    <t xml:space="preserve">Мобилизационная и вневойсковая подготовка </t>
  </si>
  <si>
    <t>0203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</si>
  <si>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</si>
  <si>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Культура,   кинематография </t>
  </si>
  <si>
    <t>Другие вопросы в области культуры, кинематографии</t>
  </si>
  <si>
    <t>Учреждение: Муниципальное казённое учреждение "Центр обеспечения и сопровождения образования" Яковлевского муниципального района</t>
  </si>
  <si>
    <t>Резервный фонд администрации Яковлевского муниципального района</t>
  </si>
  <si>
    <t>0409</t>
  </si>
  <si>
    <t>Дорожное хозяйство (дорожные фонды)</t>
  </si>
  <si>
    <t>1006</t>
  </si>
  <si>
    <t>Другие вопросы в области социальной политики</t>
  </si>
  <si>
    <t>Сельское хозяйство и рыболовство</t>
  </si>
  <si>
    <t>0405</t>
  </si>
  <si>
    <t>1003</t>
  </si>
  <si>
    <t>Социальное обеспечение население</t>
  </si>
  <si>
    <t>Социальное обеспечение населения</t>
  </si>
  <si>
    <t>Учреждение: Финансовое управление администрации Яковлевского муниципального района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</si>
  <si>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</si>
  <si>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</si>
  <si>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</si>
  <si>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</si>
  <si>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</si>
  <si>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</si>
  <si>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Расходы на выплату персоналу государственных (муниципальных) органов</t>
  </si>
  <si>
    <t>Резервные средства</t>
  </si>
  <si>
    <t>870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</si>
  <si>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</si>
  <si>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(муниципальных) нужд</t>
  </si>
  <si>
    <t>200</t>
  </si>
  <si>
    <t>240</t>
  </si>
  <si>
    <t>Субвенции на выполнение органами местного самоуправления отдельных государственных полномочий  по государственному управлению охраной труда</t>
  </si>
  <si>
    <t>Субвенции на осуществление первичного воинского учета на территориях, где отсутствуют военные комиссариаты</t>
  </si>
  <si>
    <t>Субвенции</t>
  </si>
  <si>
    <t>530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</si>
  <si>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</si>
  <si>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Муниципальная программа "Социальная поддержка населения Яковлевского муниципального района" на 2014-2017 годы</t>
  </si>
  <si>
    <t>Социальное обеспечение и иные выплаты населению</t>
  </si>
  <si>
    <t>300</t>
  </si>
  <si>
    <t>310</t>
  </si>
  <si>
    <t>Субсидии бюджетным учреждениям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</si>
  <si>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2014-2017 годы</t>
  </si>
  <si>
    <t>Подпрограмма "Пожарная безопасность" на 2014 - 2017 годы</t>
  </si>
  <si>
    <t>610</t>
  </si>
  <si>
    <t>Закупка товаров, работ и услуг для государственных (муниципальных) нужд</t>
  </si>
  <si>
    <t>Иные межбюджетные ассигнования</t>
  </si>
  <si>
    <t>Уплата налогов сборов и иных платежей</t>
  </si>
  <si>
    <t>800</t>
  </si>
  <si>
    <t>850</t>
  </si>
  <si>
    <t>9991003</t>
  </si>
  <si>
    <t>Дотации</t>
  </si>
  <si>
    <t>510</t>
  </si>
  <si>
    <t xml:space="preserve">Субсидии бюджетным учреждениям 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</si>
  <si>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дошщкольных образовательнгых организациях </t>
  </si>
  <si>
    <t>0009307</t>
  </si>
  <si>
    <t>Подпрограмма "Доступная среда" на 2014-2017 годы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</si>
  <si>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</si>
  <si>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</si>
  <si>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Мероприятия по оценке недвижимости, признании прав в отношении муниципального имущества</t>
  </si>
  <si>
    <t>Муниципальное казенное учреждение "Управление культуры, спорта и молодежной политики" Яковлевского муниципального района</t>
  </si>
  <si>
    <t>Глава Яковлевского муниципального района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</si>
  <si>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</si>
  <si>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Расходы на обеспечение деятельности (оказание услуг, выполнение работ) муниципальных учреждений</t>
  </si>
  <si>
    <t>Мероприяти по укреплению общественной безопасности, профилактике экстремизма и терроризма</t>
  </si>
  <si>
    <t>0600000</t>
  </si>
  <si>
    <t>0610000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</si>
  <si>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</si>
  <si>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Мероприятия по развитию сельского хозяйства в Яковлевском районе</t>
  </si>
  <si>
    <t>Организация и проведение ежегодного конкурса "Лучший предприниматель года"</t>
  </si>
  <si>
    <t>0300000</t>
  </si>
  <si>
    <t>0310000</t>
  </si>
  <si>
    <t>Пенсии за выслугу лет муниципальным служащим Яковлевского района</t>
  </si>
  <si>
    <t>0617004</t>
  </si>
  <si>
    <r>
      <t>061</t>
    </r>
    <r>
      <rPr>
        <sz val="9"/>
        <color indexed="10"/>
        <rFont val="Times New Roman"/>
        <family val="1"/>
      </rPr>
      <t>7004</t>
    </r>
  </si>
  <si>
    <t>Мероприятия по информационному обеспечению органов местного самоуправления Яковлевского района</t>
  </si>
  <si>
    <t>Создание условий для отдыха, оздоровления, занятости детей и подростков</t>
  </si>
  <si>
    <t>Обеспечение беспрепятственного доступа инвалидов к объектам социальной инфраструктуры и информации</t>
  </si>
  <si>
    <t>Проведение мероприятий для детей и молодежи</t>
  </si>
  <si>
    <t>Организация, проведение и участие в спортивных мероприятиях</t>
  </si>
  <si>
    <t>Предоставление социальных выплат молодым семьям - участникам Подпрограммы для приобретения (строительства) жилья</t>
  </si>
  <si>
    <t>Организация и проведение социально-значимых культурно-массовых мероприятий</t>
  </si>
  <si>
    <t>Мероприятия по патриотическому воспитанию граждан Яковлевского района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</si>
  <si>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</si>
  <si>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</si>
  <si>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</si>
  <si>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Уплата налогов, сборов и иных платежей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</si>
  <si>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</si>
  <si>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9996011</t>
  </si>
  <si>
    <t>9996012</t>
  </si>
  <si>
    <r>
      <t>999</t>
    </r>
    <r>
      <rPr>
        <sz val="9"/>
        <color indexed="10"/>
        <rFont val="Times New Roman"/>
        <family val="1"/>
      </rPr>
      <t>6000</t>
    </r>
  </si>
  <si>
    <r>
      <t>999</t>
    </r>
    <r>
      <rPr>
        <sz val="9"/>
        <color indexed="10"/>
        <rFont val="Times New Roman"/>
        <family val="1"/>
      </rPr>
      <t>6010</t>
    </r>
  </si>
  <si>
    <r>
      <t>999</t>
    </r>
    <r>
      <rPr>
        <sz val="9"/>
        <color indexed="10"/>
        <rFont val="Times New Roman"/>
        <family val="1"/>
      </rPr>
      <t>6011</t>
    </r>
  </si>
  <si>
    <t>Мероприятия по укреплению общественной безопасности, профилактике экстремизма и терроризма</t>
  </si>
  <si>
    <t>Разработка проектно-сметной документации на реконструкцию</t>
  </si>
  <si>
    <t xml:space="preserve">Разработка проектно-сметной документации на строительство </t>
  </si>
  <si>
    <r>
      <t>031</t>
    </r>
    <r>
      <rPr>
        <sz val="9"/>
        <color indexed="10"/>
        <rFont val="Times New Roman"/>
        <family val="1"/>
      </rPr>
      <t>2008</t>
    </r>
  </si>
  <si>
    <t>0312008</t>
  </si>
  <si>
    <t>Организация и проведение мероприятий по развитию библиотечного дела, популяризации чтения</t>
  </si>
  <si>
    <t>Обеспечение запасами материальных средств</t>
  </si>
  <si>
    <t>0622011</t>
  </si>
  <si>
    <t>Финансовая поддержка субъектов малого и среднего предпринимательства</t>
  </si>
  <si>
    <t>322</t>
  </si>
  <si>
    <t>Субсидии гражданам на приобретение жилья</t>
  </si>
  <si>
    <t>0328005</t>
  </si>
  <si>
    <t>Мероприятия по социализации пожилых людей в обществе</t>
  </si>
  <si>
    <t>Субвенции на осуществление полномочий по составлению (изменению) списков кандидатов в присяжные заседатели судов общей юрисдикции в Российской Федерации</t>
  </si>
  <si>
    <t>Учреждение: Контрольно-счетная палата Яковлевского муниципального района</t>
  </si>
  <si>
    <t>Контрольно-счетная палата Яковлевского муниципального района</t>
  </si>
  <si>
    <t>Финансовое управление администрации Яковлевского муниципального района</t>
  </si>
  <si>
    <t>Председатель Контрольно-счетной палаты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</si>
  <si>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</si>
  <si>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</si>
  <si>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</si>
  <si>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</si>
  <si>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</si>
  <si>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образовательнгых организациях </t>
  </si>
  <si>
    <t>Мероприятия Муниципальной программы "Развитие культуры в Яковлевском муниципальном районе" на 2014 - 2017 годы</t>
  </si>
  <si>
    <t>0450000</t>
  </si>
  <si>
    <t>0452012</t>
  </si>
  <si>
    <t>0452013</t>
  </si>
  <si>
    <t>Учреждение : Муниципальное казенное учреждение "Хозяйственное управление по обслуживанию муниципальных учреждений Яковлевского муниципального района"</t>
  </si>
  <si>
    <t>Жилищное хозяйство</t>
  </si>
  <si>
    <t>Содержание муниципального жилищного фонда</t>
  </si>
  <si>
    <t>0501</t>
  </si>
  <si>
    <t>Содержание и модернизация коммунальной инфраструктуры</t>
  </si>
  <si>
    <t>Благоустройство</t>
  </si>
  <si>
    <t>Содержание территории Яковлевского муниципального района</t>
  </si>
  <si>
    <t>0503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</si>
  <si>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</si>
  <si>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9995224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</si>
  <si>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</si>
  <si>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830</t>
  </si>
  <si>
    <t>Исполнение судебных актов</t>
  </si>
  <si>
    <t>Социальные выплаты гражданам,кроме публичных нормативных социальных обязательств</t>
  </si>
  <si>
    <t>320</t>
  </si>
  <si>
    <t>Иные межбюджетные трансферты на государственную поддержку (грант) комплексных региональных и муниципальных учреждений культуры в рамках подпрограммы "Искусство" государственной программы Российской Федерации "Развитие культуры и туризма"</t>
  </si>
  <si>
    <t>0415190</t>
  </si>
  <si>
    <t>Дотации на поддержку мер по обеспечению сбалансированности бюджетов поселений</t>
  </si>
  <si>
    <t>1402</t>
  </si>
  <si>
    <t>Иные дотации</t>
  </si>
  <si>
    <t>0000000000</t>
  </si>
  <si>
    <t>15 0 00 00000</t>
  </si>
  <si>
    <t>15 2 00 00000</t>
  </si>
  <si>
    <t>15 2 01 10030</t>
  </si>
  <si>
    <t>00 0 00 00000</t>
  </si>
  <si>
    <r>
      <t xml:space="preserve">15 2 02 </t>
    </r>
    <r>
      <rPr>
        <sz val="9"/>
        <color indexed="10"/>
        <rFont val="Times New Roman"/>
        <family val="1"/>
      </rPr>
      <t>60030</t>
    </r>
  </si>
  <si>
    <t>15 2 02 60030</t>
  </si>
  <si>
    <t>Непрограммные меропориятия</t>
  </si>
  <si>
    <t>99 0 00 00000</t>
  </si>
  <si>
    <t>99 9 00 00000</t>
  </si>
  <si>
    <t>99 9 99 00000</t>
  </si>
  <si>
    <t>99 9 99 10010</t>
  </si>
  <si>
    <r>
      <t xml:space="preserve">99 9 99 </t>
    </r>
    <r>
      <rPr>
        <sz val="9"/>
        <color indexed="10"/>
        <rFont val="Times New Roman"/>
        <family val="1"/>
      </rPr>
      <t>10030</t>
    </r>
  </si>
  <si>
    <t>99 9 99 10030</t>
  </si>
  <si>
    <t>99 9 99 51200</t>
  </si>
  <si>
    <t>Непрограммные мероприятия</t>
  </si>
  <si>
    <t>99 9 99 59300</t>
  </si>
  <si>
    <r>
      <t xml:space="preserve">99 9 99 </t>
    </r>
    <r>
      <rPr>
        <sz val="9"/>
        <color indexed="10"/>
        <rFont val="Times New Roman"/>
        <family val="1"/>
      </rPr>
      <t>93010</t>
    </r>
  </si>
  <si>
    <t>99 9 99 93010</t>
  </si>
  <si>
    <r>
      <t xml:space="preserve">99 9 99 </t>
    </r>
    <r>
      <rPr>
        <sz val="9"/>
        <color indexed="10"/>
        <rFont val="Times New Roman"/>
        <family val="1"/>
      </rPr>
      <t>93030</t>
    </r>
  </si>
  <si>
    <t>99 9 99 93030</t>
  </si>
  <si>
    <r>
      <t xml:space="preserve">99 9 99 </t>
    </r>
    <r>
      <rPr>
        <sz val="9"/>
        <color indexed="10"/>
        <rFont val="Times New Roman"/>
        <family val="1"/>
      </rPr>
      <t>93100</t>
    </r>
  </si>
  <si>
    <t>99 9 99 93100</t>
  </si>
  <si>
    <t>99 9 99 51180</t>
  </si>
  <si>
    <t>13 0 00 00000</t>
  </si>
  <si>
    <t>99 9 99 93040</t>
  </si>
  <si>
    <t>10 0 00 00000</t>
  </si>
  <si>
    <t>15 1 00 00000</t>
  </si>
  <si>
    <r>
      <t xml:space="preserve">15 1 02 </t>
    </r>
    <r>
      <rPr>
        <sz val="9"/>
        <color indexed="10"/>
        <rFont val="Times New Roman"/>
        <family val="1"/>
      </rPr>
      <t>20200</t>
    </r>
  </si>
  <si>
    <t>15 1 02 20200</t>
  </si>
  <si>
    <t>05 0 00 00000</t>
  </si>
  <si>
    <t>07 0 00 00000</t>
  </si>
  <si>
    <r>
      <t xml:space="preserve">99 9 99 </t>
    </r>
    <r>
      <rPr>
        <sz val="9"/>
        <color indexed="10"/>
        <rFont val="Times New Roman"/>
        <family val="1"/>
      </rPr>
      <t>93120</t>
    </r>
  </si>
  <si>
    <t>99 9 99 93120</t>
  </si>
  <si>
    <t>03 0 00 00000</t>
  </si>
  <si>
    <t>03 1 01 00000</t>
  </si>
  <si>
    <r>
      <t xml:space="preserve">03 1 01 </t>
    </r>
    <r>
      <rPr>
        <sz val="9"/>
        <color indexed="10"/>
        <rFont val="Times New Roman"/>
        <family val="1"/>
      </rPr>
      <t>80020</t>
    </r>
  </si>
  <si>
    <t>03 1 01 80020</t>
  </si>
  <si>
    <t xml:space="preserve"> 13 0 00 00000</t>
  </si>
  <si>
    <t>11 0 00 00000</t>
  </si>
  <si>
    <r>
      <t xml:space="preserve">11 2 00 </t>
    </r>
    <r>
      <rPr>
        <sz val="9"/>
        <color indexed="10"/>
        <rFont val="Times New Roman"/>
        <family val="1"/>
      </rPr>
      <t>70010</t>
    </r>
  </si>
  <si>
    <t>11 2 00 70010</t>
  </si>
  <si>
    <r>
      <t xml:space="preserve">99 9 99 </t>
    </r>
    <r>
      <rPr>
        <sz val="9"/>
        <color indexed="10"/>
        <rFont val="Times New Roman"/>
        <family val="1"/>
      </rPr>
      <t>10040</t>
    </r>
  </si>
  <si>
    <t>99 9 99 10040</t>
  </si>
  <si>
    <r>
      <t xml:space="preserve">99 9 99 </t>
    </r>
    <r>
      <rPr>
        <sz val="9"/>
        <color indexed="10"/>
        <rFont val="Times New Roman"/>
        <family val="1"/>
      </rPr>
      <t>10050</t>
    </r>
  </si>
  <si>
    <t>99 9 99 10050</t>
  </si>
  <si>
    <r>
      <t xml:space="preserve">99 9 99 </t>
    </r>
    <r>
      <rPr>
        <sz val="9"/>
        <color indexed="10"/>
        <rFont val="Times New Roman"/>
        <family val="1"/>
      </rPr>
      <t>10060</t>
    </r>
  </si>
  <si>
    <t>99 9 99 10060</t>
  </si>
  <si>
    <t>02 0 00 00000</t>
  </si>
  <si>
    <t>02 1 00 00000</t>
  </si>
  <si>
    <r>
      <t xml:space="preserve">02 1 01 </t>
    </r>
    <r>
      <rPr>
        <sz val="9"/>
        <color indexed="10"/>
        <rFont val="Times New Roman"/>
        <family val="1"/>
      </rPr>
      <t>20030</t>
    </r>
  </si>
  <si>
    <t>02 1 01 20030</t>
  </si>
  <si>
    <r>
      <t xml:space="preserve">02 1 01 </t>
    </r>
    <r>
      <rPr>
        <sz val="9"/>
        <color indexed="10"/>
        <rFont val="Times New Roman"/>
        <family val="1"/>
      </rPr>
      <t>70010</t>
    </r>
  </si>
  <si>
    <t>02 1 01 70010</t>
  </si>
  <si>
    <r>
      <t xml:space="preserve">02 1 01 </t>
    </r>
    <r>
      <rPr>
        <sz val="9"/>
        <color indexed="10"/>
        <rFont val="Times New Roman"/>
        <family val="1"/>
      </rPr>
      <t>93070</t>
    </r>
  </si>
  <si>
    <t>02 1 01 93070</t>
  </si>
  <si>
    <t>06 0 00 00000</t>
  </si>
  <si>
    <t>02 2 00 00000</t>
  </si>
  <si>
    <r>
      <t xml:space="preserve">02 2 01 </t>
    </r>
    <r>
      <rPr>
        <sz val="9"/>
        <color indexed="10"/>
        <rFont val="Times New Roman"/>
        <family val="1"/>
      </rPr>
      <t>20030</t>
    </r>
  </si>
  <si>
    <t>02 2 01 20030</t>
  </si>
  <si>
    <t>02 2 01 70010</t>
  </si>
  <si>
    <r>
      <t xml:space="preserve">02 2 01 </t>
    </r>
    <r>
      <rPr>
        <sz val="9"/>
        <color indexed="10"/>
        <rFont val="Times New Roman"/>
        <family val="1"/>
      </rPr>
      <t>70010</t>
    </r>
  </si>
  <si>
    <r>
      <t xml:space="preserve">02 2 01 </t>
    </r>
    <r>
      <rPr>
        <sz val="9"/>
        <color indexed="10"/>
        <rFont val="Times New Roman"/>
        <family val="1"/>
      </rPr>
      <t>93060</t>
    </r>
  </si>
  <si>
    <t>02 2 01 93060</t>
  </si>
  <si>
    <t>02 3 00 00000</t>
  </si>
  <si>
    <r>
      <t xml:space="preserve">02 3 01 </t>
    </r>
    <r>
      <rPr>
        <sz val="9"/>
        <color indexed="10"/>
        <rFont val="Times New Roman"/>
        <family val="1"/>
      </rPr>
      <t>70010</t>
    </r>
  </si>
  <si>
    <t>02 3 01 70010</t>
  </si>
  <si>
    <r>
      <t xml:space="preserve">02 3 02 </t>
    </r>
    <r>
      <rPr>
        <sz val="9"/>
        <color indexed="10"/>
        <rFont val="Times New Roman"/>
        <family val="1"/>
      </rPr>
      <t>20070</t>
    </r>
  </si>
  <si>
    <t>02 3 02 20070</t>
  </si>
  <si>
    <r>
      <t xml:space="preserve">02 3 02 </t>
    </r>
    <r>
      <rPr>
        <sz val="9"/>
        <color indexed="10"/>
        <rFont val="Times New Roman"/>
        <family val="1"/>
      </rPr>
      <t>93080</t>
    </r>
  </si>
  <si>
    <t>02 3 02 93080</t>
  </si>
  <si>
    <t>02 4 00 00000</t>
  </si>
  <si>
    <r>
      <t xml:space="preserve">02 4 00 </t>
    </r>
    <r>
      <rPr>
        <sz val="9"/>
        <color indexed="10"/>
        <rFont val="Times New Roman"/>
        <family val="1"/>
      </rPr>
      <t>70010</t>
    </r>
  </si>
  <si>
    <t>02 4 00 70010</t>
  </si>
  <si>
    <t>03 3 00 00000</t>
  </si>
  <si>
    <t>03 3 00 93090</t>
  </si>
  <si>
    <t>04 0 00 00000</t>
  </si>
  <si>
    <t>04 1 00 00000</t>
  </si>
  <si>
    <r>
      <t xml:space="preserve">04 1 01 </t>
    </r>
    <r>
      <rPr>
        <sz val="9"/>
        <color indexed="10"/>
        <rFont val="Times New Roman"/>
        <family val="1"/>
      </rPr>
      <t>70010</t>
    </r>
  </si>
  <si>
    <t>04 1 01 70010</t>
  </si>
  <si>
    <t>14 0 00 00000</t>
  </si>
  <si>
    <r>
      <t xml:space="preserve">04 1 01 </t>
    </r>
    <r>
      <rPr>
        <sz val="9"/>
        <color indexed="10"/>
        <rFont val="Times New Roman"/>
        <family val="1"/>
      </rPr>
      <t>20090</t>
    </r>
  </si>
  <si>
    <t>04 1 01 20090</t>
  </si>
  <si>
    <t>04 2 00 00000</t>
  </si>
  <si>
    <t>04 2 01 70010</t>
  </si>
  <si>
    <r>
      <t xml:space="preserve">04 2 01 </t>
    </r>
    <r>
      <rPr>
        <sz val="9"/>
        <color indexed="10"/>
        <rFont val="Times New Roman"/>
        <family val="1"/>
      </rPr>
      <t>70010</t>
    </r>
  </si>
  <si>
    <t>04 3 00 00000</t>
  </si>
  <si>
    <r>
      <t xml:space="preserve">04 3 01 </t>
    </r>
    <r>
      <rPr>
        <sz val="9"/>
        <color indexed="10"/>
        <rFont val="Times New Roman"/>
        <family val="1"/>
      </rPr>
      <t>20100</t>
    </r>
  </si>
  <si>
    <t>04 3 01 20100</t>
  </si>
  <si>
    <t>14 1 00 00000</t>
  </si>
  <si>
    <r>
      <t xml:space="preserve">14 1 00 </t>
    </r>
    <r>
      <rPr>
        <sz val="9"/>
        <color indexed="10"/>
        <rFont val="Times New Roman"/>
        <family val="1"/>
      </rPr>
      <t>80040</t>
    </r>
  </si>
  <si>
    <t>14 1 01 80040</t>
  </si>
  <si>
    <t>08 0 00 00000</t>
  </si>
  <si>
    <r>
      <t xml:space="preserve">08 1 00 </t>
    </r>
    <r>
      <rPr>
        <sz val="9"/>
        <color indexed="10"/>
        <rFont val="Times New Roman"/>
        <family val="1"/>
      </rPr>
      <t>20150</t>
    </r>
  </si>
  <si>
    <t>08 1 00 20150</t>
  </si>
  <si>
    <r>
      <t xml:space="preserve">06 1 </t>
    </r>
    <r>
      <rPr>
        <sz val="9"/>
        <color indexed="10"/>
        <rFont val="Times New Roman"/>
        <family val="1"/>
      </rPr>
      <t>2011</t>
    </r>
  </si>
  <si>
    <t>12 0 00 00000</t>
  </si>
  <si>
    <r>
      <t xml:space="preserve">12 1 00 </t>
    </r>
    <r>
      <rPr>
        <sz val="9"/>
        <color indexed="10"/>
        <rFont val="Times New Roman"/>
        <family val="1"/>
      </rPr>
      <t>70050</t>
    </r>
  </si>
  <si>
    <t>12 1 00 70050</t>
  </si>
  <si>
    <t>03 2 00 00000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</si>
  <si>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</si>
  <si>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04 3 02 20320</t>
  </si>
  <si>
    <t>Другие вопросы в области национальной экономики</t>
  </si>
  <si>
    <t>Расходы по обеспечению безопасности дорожного движения</t>
  </si>
  <si>
    <t>Организационые, технические и технологические мероприятия по энергосбережению и повышению энергетической эффективности учреждений, финансируемых из бюджета Яковлевского района</t>
  </si>
  <si>
    <t>600</t>
  </si>
  <si>
    <t>Предоставление субсидий бюджетным, автономным учреждениям и иным некоммерческим организациям</t>
  </si>
  <si>
    <t>Содержание и ремонт памятников и объектов культурного наследия</t>
  </si>
  <si>
    <t>05 1 00 20270</t>
  </si>
  <si>
    <t>99 9 99 20310</t>
  </si>
  <si>
    <r>
      <t xml:space="preserve">99 9 99 </t>
    </r>
    <r>
      <rPr>
        <sz val="9"/>
        <color indexed="10"/>
        <rFont val="Times New Roman"/>
        <family val="1"/>
      </rPr>
      <t>20310</t>
    </r>
  </si>
  <si>
    <r>
      <t xml:space="preserve">03 2 02 </t>
    </r>
    <r>
      <rPr>
        <sz val="9"/>
        <color indexed="10"/>
        <rFont val="Times New Roman"/>
        <family val="1"/>
      </rPr>
      <t>80050</t>
    </r>
  </si>
  <si>
    <t>03 2 02 80050</t>
  </si>
  <si>
    <r>
      <t xml:space="preserve">04 2 01 </t>
    </r>
    <r>
      <rPr>
        <sz val="9"/>
        <color indexed="10"/>
        <rFont val="Times New Roman"/>
        <family val="1"/>
      </rPr>
      <t>20230</t>
    </r>
  </si>
  <si>
    <t>04 2 01 20230</t>
  </si>
  <si>
    <r>
      <t xml:space="preserve">15 1 00 </t>
    </r>
    <r>
      <rPr>
        <sz val="9"/>
        <color indexed="10"/>
        <rFont val="Times New Roman"/>
        <family val="1"/>
      </rPr>
      <t>20190</t>
    </r>
  </si>
  <si>
    <t>15 1 01 20190</t>
  </si>
  <si>
    <t>утвержденные бюджетные назначения</t>
  </si>
  <si>
    <t>% исполнения</t>
  </si>
  <si>
    <t>Проведение Всероссийской сельскохозяйственной переписи в 2016 году</t>
  </si>
  <si>
    <t>99 9 99 53910</t>
  </si>
  <si>
    <t>Поддержка муниципальных программ развития малого и среднего предпринимательства за счет средств краевого бюджета</t>
  </si>
  <si>
    <t>15 1 01 R0645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</si>
  <si>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</si>
  <si>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</si>
  <si>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</si>
  <si>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</si>
  <si>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Государственная поддержка муниципальных учреждений культуры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</si>
  <si>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</si>
  <si>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04 1 01 51470</t>
  </si>
  <si>
    <t>04 1 01 51480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</si>
  <si>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</si>
  <si>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04 2 01 51440</t>
  </si>
  <si>
    <t>Социальные выплаты молодым семьям для приобретения (строительства) жилья экономкласса</t>
  </si>
  <si>
    <t>14 1 01 R0200</t>
  </si>
  <si>
    <t>Мероприятия подпрограммы "Обеспечение жильем молодых семей", в рамках федеральной целевой программы "Жилище" на 2015 - 2020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</si>
  <si>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14 1 01 50200</t>
  </si>
  <si>
    <t>15 1 01 50640</t>
  </si>
  <si>
    <t>Муниципальная программа "Энергосбережение, повышение энергетической эффективности в Яковлевском муниципальном районе" на 2014-2019 годы</t>
  </si>
  <si>
    <t>0703</t>
  </si>
  <si>
    <t>Дополнительное образование детей</t>
  </si>
  <si>
    <t>Капитальный ремонт и ремонт автомобильных дорог общего пользования населенных пунктов за счет средств местного бюджета</t>
  </si>
  <si>
    <t>Молодежная политика</t>
  </si>
  <si>
    <t>Обслуживание государственного и муниципального долга</t>
  </si>
  <si>
    <t>1300</t>
  </si>
  <si>
    <t>1301</t>
  </si>
  <si>
    <t>Мероприятия непрограммных направлений органов местного самоуправления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</si>
  <si>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</si>
  <si>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</si>
  <si>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</si>
  <si>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</si>
  <si>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</si>
  <si>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15 2 02 93110</t>
  </si>
  <si>
    <t>Расходы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</si>
  <si>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Участие в краевом совещании по итогм работы предприятий агропромышленного комплекса Приморского края</t>
  </si>
  <si>
    <t>13 4 00 20410</t>
  </si>
  <si>
    <t>Муниципальная программа "Развитие физической культуры и спорта в Яковлевском муниципальном районе на 2014-2020 годы"</t>
  </si>
  <si>
    <t>Муниципальная программа "Развитие культуры в Яковлевском муниципальном районе" на 2014-2020 годы</t>
  </si>
  <si>
    <t>Подпрограмма "Сохранение и развитие культуры в Яковлевском муниципальном районе" на 2014-2020 годы</t>
  </si>
  <si>
    <t>Муниципальная программа "Молодежь - Яковлевскому муниципальному району на 2014 - 2020 годы"</t>
  </si>
  <si>
    <t>Подпрограмма "Обеспечение жильем молодых семей Яковлевского муниципального района" на 2014-2020 годы</t>
  </si>
  <si>
    <t>15 2 03 10090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</si>
  <si>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</si>
  <si>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</si>
  <si>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</si>
  <si>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99 9 99 10080</t>
  </si>
  <si>
    <t>Специальные расходы</t>
  </si>
  <si>
    <t>880</t>
  </si>
  <si>
    <t>Подготовка проектов изменений документов территориального планирования и градостроительного зонирования поселений</t>
  </si>
  <si>
    <t xml:space="preserve">Содержание автомобильных дорог 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</si>
  <si>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 за счет средств местного бюджета</t>
  </si>
  <si>
    <t>Приобретение дорожной техники, оборудования (приборов и устройств) необходимых для выполнения нормативных предписаний по содержанию и ремонту автомобильных дорог и искусственных сооружений на них за счет местного бюджета</t>
  </si>
  <si>
    <t>10 5 00 20380</t>
  </si>
  <si>
    <r>
      <t>14 1 00 S</t>
    </r>
    <r>
      <rPr>
        <sz val="9"/>
        <color indexed="10"/>
        <rFont val="Times New Roman"/>
        <family val="1"/>
      </rPr>
      <t>0040</t>
    </r>
  </si>
  <si>
    <t>14 1 01 S0040</t>
  </si>
  <si>
    <t>Поддержка лучших работников учреждений культуры, находящихся на территории сельских поселений за счет средств районного бюджета</t>
  </si>
  <si>
    <t>04 1 01 S0390</t>
  </si>
  <si>
    <t>Поддержка муниципальных учреждений культуры за счет средств районного бюджета</t>
  </si>
  <si>
    <t>04 1 01 S0400</t>
  </si>
  <si>
    <t>Информационное освещение деятельности учреждений в средствах массовой информации</t>
  </si>
  <si>
    <t>04 1 01 20350</t>
  </si>
  <si>
    <t>Закупка товаров, работ и услуг для обеспечения государственных (муниципальных) нужд</t>
  </si>
  <si>
    <t>Социальые выплаты гражданам, кроме публичных нормативных социальных выплат</t>
  </si>
  <si>
    <t>Социальные выплаты гражданам, кроме публичных нормативных социальных выплат</t>
  </si>
  <si>
    <t>Учреждение: Муниципальное казенное учреждение  "Управление культуры" Яковлевлевского муниципального района</t>
  </si>
  <si>
    <t>14 1 01 L4970</t>
  </si>
  <si>
    <t>15 2 02 60040</t>
  </si>
  <si>
    <t>Обеспечение качественным водоснабжением жителей многоквартирных домов жд.ст. Варфоломеевка, жд.ст.Сысоевка</t>
  </si>
  <si>
    <t>Водное хозяйство</t>
  </si>
  <si>
    <t>Финансовый резерв для ликвидации чрезвычайных ситуаций в Приморском крае</t>
  </si>
  <si>
    <t>0406</t>
  </si>
  <si>
    <t>99 9 99 29020</t>
  </si>
  <si>
    <t>Расходы бюджетам муниципальных образований Приморского края на капитальный ремонт зданий муниципальных общеобразовательных учреждений</t>
  </si>
  <si>
    <t>02 2 01 92340</t>
  </si>
  <si>
    <t>Расходы бюджетам муниципальных образований Приморского края на осуществление отдельных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</si>
  <si>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Расходы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</si>
  <si>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02 2 01 93150</t>
  </si>
  <si>
    <t>рублей</t>
  </si>
  <si>
    <r>
      <t xml:space="preserve">11 0 01 </t>
    </r>
    <r>
      <rPr>
        <sz val="9"/>
        <color indexed="10"/>
        <rFont val="Times New Roman"/>
        <family val="1"/>
      </rPr>
      <t>10070</t>
    </r>
  </si>
  <si>
    <t>11 0 01 10070</t>
  </si>
  <si>
    <t>Муниципальная программа "Экономическое развитие и инновационная экономика Яковлевского муниципального района" на 2019-2025 годы</t>
  </si>
  <si>
    <t>Подпрограмма "Повышение эффективности управления муниципальными финансами в Яковлевском муниципальном районе" на 2019-2025 годы</t>
  </si>
  <si>
    <t>Муниципальная программа "Информационное обеспечение органов местного самоуправления Яковлевского муниципального района" на 2019-2025 годы</t>
  </si>
  <si>
    <t>Муниципальная программа "Повышение эффективности управления муниципальными финансами в Яковлевском муниципальном районе" на 2019-2025 годы</t>
  </si>
  <si>
    <r>
      <t xml:space="preserve">15 0 02 </t>
    </r>
    <r>
      <rPr>
        <sz val="9"/>
        <color indexed="10"/>
        <rFont val="Times New Roman"/>
        <family val="1"/>
      </rPr>
      <t>20260</t>
    </r>
  </si>
  <si>
    <t>15 0 02 20260</t>
  </si>
  <si>
    <t>15 0 03 20340</t>
  </si>
  <si>
    <t>Муниципальная программа "Развитие сельского хозяйства в Яковлевском муниципальном районе" на 2019-2025 годы</t>
  </si>
  <si>
    <t>Муниципальная программа "Развитие транспортного комплекса Яковлевского муниципального района" на 2019-2025 годы</t>
  </si>
  <si>
    <t>Подпрограмма "Развитие малого и среднего предпринимательства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</si>
  <si>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2019-2025 годы</t>
  </si>
  <si>
    <t>Муниципальная программа "Молодежь - Яковлевскому муниципальному району на 2019-2025 годы"</t>
  </si>
  <si>
    <t>Муниципальная программа "Социальная поддержка населения Яковлевского муниципального района" на 2019-2025 годы</t>
  </si>
  <si>
    <t>Подпрограмма "Социальная поддержка пенсионеров в Яковлевском муниципальном районе" на 2019-2025 годы</t>
  </si>
  <si>
    <t>Подпрограмма "Обеспечение жильем молодых семей Яковлевского муниципального района" на 2019-2025 годы</t>
  </si>
  <si>
    <t>Муниципальная программа "Развитие физической культуры и спорта в Яковлевском муниципальном районе на 2019-2025 годы"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</si>
  <si>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</si>
  <si>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молодых специалистов здравоохранения в Яковлевском муниципальном районе" на 2019 - 2025 годы</t>
  </si>
  <si>
    <t>Мероприятия по социальной поддержке молодых специалистов здравоохранения</t>
  </si>
  <si>
    <t>03 4 00 00000</t>
  </si>
  <si>
    <t>03 4 01 80080</t>
  </si>
  <si>
    <t>Выполнение органами местного самоуправления государственного полномочия по установлению регулируемых тарифов на регулярные перевоззки пассажиров и багажа автомобильным и наземным электрическим общественным транспортом по муниципальным марщрутам в границах муниципального образования</t>
  </si>
  <si>
    <r>
      <t xml:space="preserve">99 9 99 </t>
    </r>
    <r>
      <rPr>
        <sz val="9"/>
        <color indexed="10"/>
        <rFont val="Times New Roman"/>
        <family val="1"/>
      </rPr>
      <t>93130</t>
    </r>
  </si>
  <si>
    <t>99 9 99 93130</t>
  </si>
  <si>
    <r>
      <t xml:space="preserve">99 9 99 </t>
    </r>
    <r>
      <rPr>
        <sz val="9"/>
        <color indexed="10"/>
        <rFont val="Times New Roman"/>
        <family val="1"/>
      </rPr>
      <t>59300</t>
    </r>
  </si>
  <si>
    <r>
      <t xml:space="preserve">13 0 02 </t>
    </r>
    <r>
      <rPr>
        <sz val="9"/>
        <color indexed="10"/>
        <rFont val="Times New Roman"/>
        <family val="1"/>
      </rPr>
      <t>20170</t>
    </r>
  </si>
  <si>
    <t>13 0 02 20170</t>
  </si>
  <si>
    <t>10 0 01 20360</t>
  </si>
  <si>
    <t>10 0 02 20300</t>
  </si>
  <si>
    <t>10 0 03 40050</t>
  </si>
  <si>
    <t>10 0 03 92390</t>
  </si>
  <si>
    <t>Капитальный ремонт и ремонт автомобильных дорог общего пользования населенных пунктов</t>
  </si>
  <si>
    <t>10 0 04 20370</t>
  </si>
  <si>
    <t>05 0 01 20270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</si>
  <si>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</si>
  <si>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Разработка проектов сноса аварийных многоквартирных домов</t>
  </si>
  <si>
    <t>16 0 01 20440</t>
  </si>
  <si>
    <t>05 0 03 20290</t>
  </si>
  <si>
    <t>05 0 03 92320</t>
  </si>
  <si>
    <t>Расходы на проектирование и (или) строительство, реконструкция, модернизацию и капитальный ремонт объектов водопроводно-канализационного хозяйства</t>
  </si>
  <si>
    <t>05 0 04 20420</t>
  </si>
  <si>
    <t>Реконструкция очистных сооружений</t>
  </si>
  <si>
    <t>05 0 05 40110</t>
  </si>
  <si>
    <t>Обеспечение земельных участков, предоставленных на бесплатной основе, гражданам, имеющим трех и более детей под строительство индивидуальных жилых домов, инженерной инфраструктурой</t>
  </si>
  <si>
    <t>05 0 06 20510</t>
  </si>
  <si>
    <t>Муниципальная программа "Охрана окружающей среды в Яковлевском муниципальном районе" на 2019-2025 годы</t>
  </si>
  <si>
    <t>Мероприятия по очистке действующей свалки</t>
  </si>
  <si>
    <t>Мероприятия по разработке проекта ликвидации действующей свалки твердых коммунальных отходов с.Яковлевка</t>
  </si>
  <si>
    <t>Мероприятия по строительству площадок (мест) накопления твердых коммунальных отходов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</si>
  <si>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накопдения твердых коммунальных отходов</t>
  </si>
  <si>
    <t>07 0 01 20570</t>
  </si>
  <si>
    <t>07 0 02 20460</t>
  </si>
  <si>
    <t>07 0 04 20480</t>
  </si>
  <si>
    <t>07 0 06 20500</t>
  </si>
  <si>
    <t>05 0 02 20280</t>
  </si>
  <si>
    <t>Премии и гранты</t>
  </si>
  <si>
    <t>Развитие юнармейского движения</t>
  </si>
  <si>
    <t>14 0 01 20180</t>
  </si>
  <si>
    <t>350</t>
  </si>
  <si>
    <t>14 0 02 20530</t>
  </si>
  <si>
    <t>99 9 99 L0820</t>
  </si>
  <si>
    <t xml:space="preserve">000 </t>
  </si>
  <si>
    <t>08 0 01 20150</t>
  </si>
  <si>
    <r>
      <t xml:space="preserve">08 0 01 </t>
    </r>
    <r>
      <rPr>
        <sz val="9"/>
        <color indexed="10"/>
        <rFont val="Times New Roman"/>
        <family val="1"/>
      </rPr>
      <t>20150</t>
    </r>
  </si>
  <si>
    <t>Расходы на капитальный ремонт зданий и благоустройство территории муниципальных образовательных организаций, оказывающих услуги дошкольного образования</t>
  </si>
  <si>
    <t>02 1 01 92020</t>
  </si>
  <si>
    <t>06 1 00 00000</t>
  </si>
  <si>
    <r>
      <t xml:space="preserve">06 1 01 </t>
    </r>
    <r>
      <rPr>
        <sz val="9"/>
        <color indexed="10"/>
        <rFont val="Times New Roman"/>
        <family val="1"/>
      </rPr>
      <t>70040</t>
    </r>
  </si>
  <si>
    <t>06 1 01 70040</t>
  </si>
  <si>
    <t>Расходы на капитальный ремонт зданий и благоустройство территорий дошкольных учреждений</t>
  </si>
  <si>
    <t>02 1 01 S2020</t>
  </si>
  <si>
    <t>02 2 01 50970</t>
  </si>
  <si>
    <r>
      <t xml:space="preserve">02 2 01 </t>
    </r>
    <r>
      <rPr>
        <sz val="9"/>
        <color indexed="10"/>
        <rFont val="Times New Roman"/>
        <family val="1"/>
      </rPr>
      <t>50970</t>
    </r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</si>
  <si>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</si>
  <si>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</si>
  <si>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</si>
  <si>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2019-2025 годы</t>
  </si>
  <si>
    <t>Подпрограмма "Пожарная безопасность" на 2019 - 2025 годы</t>
  </si>
  <si>
    <t>Подпрограмма "Развитие системы общего образования" на 2019-2025 годы</t>
  </si>
  <si>
    <t>Подпрограмма "Развитие системы дополнительного образования, отдыха, оздровления и занятости детей и подростков" на 2019-2025 годы</t>
  </si>
  <si>
    <t>Подпрограмма "Доступная среда" на 2019-2025 годы</t>
  </si>
  <si>
    <t>Муниципальная программа "Развитие культуры в Яковлевском муниципальном районе" на 2019-2025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</si>
  <si>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</si>
  <si>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2019-2025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</si>
  <si>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</si>
  <si>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Подпрограмма "Социальная поддержка пенсионеров в Яковлевском муниципальном районе на 2019-2025 годы"</t>
  </si>
  <si>
    <t>06 0 01 20110</t>
  </si>
  <si>
    <r>
      <t xml:space="preserve">15 0 01 </t>
    </r>
    <r>
      <rPr>
        <sz val="9"/>
        <color indexed="10"/>
        <rFont val="Times New Roman"/>
        <family val="1"/>
      </rPr>
      <t>70010</t>
    </r>
  </si>
  <si>
    <t>15 0 01 70010</t>
  </si>
  <si>
    <t>15 0 01 20520</t>
  </si>
  <si>
    <t>Мероприятия по разработке проекта зон охраны объекта культурного наследия и историко-культурной экспертизы проекта</t>
  </si>
  <si>
    <t>04 3 02 20560</t>
  </si>
  <si>
    <r>
      <t xml:space="preserve">04 3 02 </t>
    </r>
    <r>
      <rPr>
        <sz val="9"/>
        <color indexed="10"/>
        <rFont val="Times New Roman"/>
        <family val="1"/>
      </rPr>
      <t>20320</t>
    </r>
  </si>
  <si>
    <r>
      <t xml:space="preserve">04 3 02 </t>
    </r>
    <r>
      <rPr>
        <sz val="9"/>
        <color indexed="10"/>
        <rFont val="Times New Roman"/>
        <family val="1"/>
      </rPr>
      <t>20560</t>
    </r>
  </si>
  <si>
    <r>
      <t xml:space="preserve">04 0 01 </t>
    </r>
    <r>
      <rPr>
        <sz val="9"/>
        <color indexed="10"/>
        <rFont val="Times New Roman"/>
        <family val="1"/>
      </rPr>
      <t>70010</t>
    </r>
  </si>
  <si>
    <t>04 0 01 70010</t>
  </si>
  <si>
    <t>Мероприятия по приобретению музыкальных инструментов и художественного инвентаря</t>
  </si>
  <si>
    <t>04 1 01 20540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</si>
  <si>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</si>
  <si>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04 2 01 92540</t>
  </si>
  <si>
    <t>03 1 00 00000</t>
  </si>
  <si>
    <t>03 1 01 20080</t>
  </si>
  <si>
    <t>Муниципальная программа "Экономическое развитие и инновационная экономика Яковлевского муниципального района на 2019-2025 годы"</t>
  </si>
  <si>
    <t>99 9 99 23800</t>
  </si>
  <si>
    <t>540</t>
  </si>
  <si>
    <t>Иные межбюджетные трансферты</t>
  </si>
  <si>
    <t>05 0 07 92620</t>
  </si>
  <si>
    <t>05 0 07 S2620</t>
  </si>
  <si>
    <r>
      <t xml:space="preserve">05 0 03 </t>
    </r>
    <r>
      <rPr>
        <sz val="9"/>
        <color indexed="10"/>
        <rFont val="Times New Roman"/>
        <family val="1"/>
      </rPr>
      <t>20290</t>
    </r>
  </si>
  <si>
    <r>
      <t xml:space="preserve">05 0 04 </t>
    </r>
    <r>
      <rPr>
        <sz val="9"/>
        <color indexed="10"/>
        <rFont val="Times New Roman"/>
        <family val="1"/>
      </rPr>
      <t>20420</t>
    </r>
  </si>
  <si>
    <r>
      <t xml:space="preserve">05 0 05 </t>
    </r>
    <r>
      <rPr>
        <sz val="9"/>
        <color indexed="10"/>
        <rFont val="Times New Roman"/>
        <family val="1"/>
      </rPr>
      <t>40110</t>
    </r>
  </si>
  <si>
    <r>
      <t xml:space="preserve">05 0 06 </t>
    </r>
    <r>
      <rPr>
        <sz val="9"/>
        <color indexed="10"/>
        <rFont val="Times New Roman"/>
        <family val="1"/>
      </rPr>
      <t>20510</t>
    </r>
  </si>
  <si>
    <r>
      <t xml:space="preserve">05 0 07 </t>
    </r>
    <r>
      <rPr>
        <sz val="9"/>
        <color indexed="10"/>
        <rFont val="Times New Roman"/>
        <family val="1"/>
      </rPr>
      <t>92620</t>
    </r>
  </si>
  <si>
    <r>
      <t xml:space="preserve">05 0 07 </t>
    </r>
    <r>
      <rPr>
        <sz val="9"/>
        <color indexed="10"/>
        <rFont val="Times New Roman"/>
        <family val="1"/>
      </rPr>
      <t>S2620</t>
    </r>
  </si>
  <si>
    <r>
      <t xml:space="preserve">07 0 01 </t>
    </r>
    <r>
      <rPr>
        <sz val="9"/>
        <color indexed="10"/>
        <rFont val="Times New Roman"/>
        <family val="1"/>
      </rPr>
      <t>20570</t>
    </r>
  </si>
  <si>
    <t>Расходы бюджетам муниципальных образований Приморского края на капитальный ремонт зданий муниципальных образовательных учреждений Приморского края</t>
  </si>
  <si>
    <t xml:space="preserve">Расходы бюджетам муниципальных образований Приморского края на обеспечение граждан твердым топливом </t>
  </si>
  <si>
    <t xml:space="preserve">Обеспечение граждан твердым топливом </t>
  </si>
  <si>
    <t>10 0 05 20380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</si>
  <si>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</si>
  <si>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r>
      <t xml:space="preserve">99 9 99 </t>
    </r>
    <r>
      <rPr>
        <sz val="9"/>
        <color indexed="10"/>
        <rFont val="Times New Roman"/>
        <family val="1"/>
      </rPr>
      <t>L0820</t>
    </r>
  </si>
  <si>
    <t>10 0 03 S2390</t>
  </si>
  <si>
    <r>
      <t xml:space="preserve">10 0 01 </t>
    </r>
    <r>
      <rPr>
        <sz val="9"/>
        <color indexed="10"/>
        <rFont val="Times New Roman"/>
        <family val="1"/>
      </rPr>
      <t>20360</t>
    </r>
  </si>
  <si>
    <r>
      <t xml:space="preserve">10 0 02 </t>
    </r>
    <r>
      <rPr>
        <sz val="9"/>
        <color indexed="10"/>
        <rFont val="Times New Roman"/>
        <family val="1"/>
      </rPr>
      <t>20300</t>
    </r>
  </si>
  <si>
    <r>
      <t xml:space="preserve">10 0 03 </t>
    </r>
    <r>
      <rPr>
        <sz val="9"/>
        <color indexed="10"/>
        <rFont val="Times New Roman"/>
        <family val="1"/>
      </rPr>
      <t>40050</t>
    </r>
  </si>
  <si>
    <r>
      <t xml:space="preserve">10 0 03 </t>
    </r>
    <r>
      <rPr>
        <sz val="9"/>
        <color indexed="10"/>
        <rFont val="Times New Roman"/>
        <family val="1"/>
      </rPr>
      <t>92390</t>
    </r>
  </si>
  <si>
    <r>
      <t xml:space="preserve">10 0 03 </t>
    </r>
    <r>
      <rPr>
        <sz val="9"/>
        <color indexed="10"/>
        <rFont val="Times New Roman"/>
        <family val="1"/>
      </rPr>
      <t>S2390</t>
    </r>
  </si>
  <si>
    <t>Проектирование и (или) строительство, реконструкция, модерниация и капитальный ремонт объектов водопроводно-канализационного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</si>
  <si>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</si>
  <si>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выплату персоналу казенных учреждений</t>
  </si>
  <si>
    <t>Приобретение программного продукта для ведения единой электронной картографической основы</t>
  </si>
  <si>
    <t>15 0 03 20620</t>
  </si>
  <si>
    <t>Строительств благоустроенных жилых домов, приобретение жилых помещений в благоустроенных жилых домах у застройщиков или участие в долевом строительстве</t>
  </si>
  <si>
    <t>16 0 03 40100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</si>
  <si>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</si>
  <si>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16 0 F3 67483</t>
  </si>
  <si>
    <t>16 0 F3 67484</t>
  </si>
  <si>
    <t>16 0 00 00000</t>
  </si>
  <si>
    <t>Мероприятия по сносу аварийных многоквартирных жилых домов, признанных таковыми после 01.01.2012 года</t>
  </si>
  <si>
    <t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 малоэтажного строительства</t>
  </si>
  <si>
    <r>
      <t xml:space="preserve">16 0 02 </t>
    </r>
    <r>
      <rPr>
        <sz val="9"/>
        <color indexed="10"/>
        <rFont val="Times New Roman"/>
        <family val="1"/>
      </rPr>
      <t>20450</t>
    </r>
  </si>
  <si>
    <t>16 0 02 20450</t>
  </si>
  <si>
    <r>
      <t xml:space="preserve">16 0 03 </t>
    </r>
    <r>
      <rPr>
        <sz val="9"/>
        <color indexed="10"/>
        <rFont val="Times New Roman"/>
        <family val="1"/>
      </rPr>
      <t>40100</t>
    </r>
  </si>
  <si>
    <r>
      <t xml:space="preserve">16 0 F3 </t>
    </r>
    <r>
      <rPr>
        <sz val="9"/>
        <color indexed="10"/>
        <rFont val="Times New Roman"/>
        <family val="1"/>
      </rPr>
      <t>67483</t>
    </r>
  </si>
  <si>
    <r>
      <t xml:space="preserve">16 0 F3 </t>
    </r>
    <r>
      <rPr>
        <sz val="9"/>
        <color indexed="10"/>
        <rFont val="Times New Roman"/>
        <family val="1"/>
      </rPr>
      <t>67484</t>
    </r>
  </si>
  <si>
    <r>
      <t xml:space="preserve">16 0 01 </t>
    </r>
    <r>
      <rPr>
        <sz val="9"/>
        <color indexed="10"/>
        <rFont val="Times New Roman"/>
        <family val="1"/>
      </rPr>
      <t>20440</t>
    </r>
  </si>
  <si>
    <r>
      <t>07 0 02</t>
    </r>
    <r>
      <rPr>
        <sz val="9"/>
        <color indexed="10"/>
        <rFont val="Times New Roman"/>
        <family val="1"/>
      </rPr>
      <t xml:space="preserve"> 20460</t>
    </r>
  </si>
  <si>
    <r>
      <t xml:space="preserve">07 0 04 </t>
    </r>
    <r>
      <rPr>
        <sz val="9"/>
        <color indexed="10"/>
        <rFont val="Times New Roman"/>
        <family val="1"/>
      </rPr>
      <t>20480</t>
    </r>
  </si>
  <si>
    <r>
      <t xml:space="preserve">07 0 06 </t>
    </r>
    <r>
      <rPr>
        <sz val="9"/>
        <color indexed="10"/>
        <rFont val="Times New Roman"/>
        <family val="1"/>
      </rPr>
      <t>20500</t>
    </r>
  </si>
  <si>
    <t>Мероприятия по содержанию площадок (мест) накопления твердых коммунальных отходов</t>
  </si>
  <si>
    <t>07 0 04 20490</t>
  </si>
  <si>
    <r>
      <t xml:space="preserve">07 0 04 </t>
    </r>
    <r>
      <rPr>
        <sz val="9"/>
        <color indexed="10"/>
        <rFont val="Times New Roman"/>
        <family val="1"/>
      </rPr>
      <t>20490</t>
    </r>
  </si>
  <si>
    <t>Расходы на реализацию государственных полномочий органов опеки и попечительства в отношении несовершеннолетних</t>
  </si>
  <si>
    <t>99 9 99 93160</t>
  </si>
  <si>
    <t>Подпрограмма "Сциальная поддержка молодых специалистов здравоохранения в Яковлевском муниципальном районе" на 2019-2025 годы</t>
  </si>
  <si>
    <t>03 3 01 80080</t>
  </si>
  <si>
    <t>Подпрограмма "Комплексное развитие сельских территорий в Яковлевском муниципальном районе" на 2020 - 2025 годы</t>
  </si>
  <si>
    <t>Социальные выплаты на обеспечение жильем граждан, Российской Федерации, проживающих в сельской местности</t>
  </si>
  <si>
    <t>Муниципальная программа "Молодежь - Яковлевскому муниципальному району на 2019 - 2025 годы"</t>
  </si>
  <si>
    <t>13 2 00 00000</t>
  </si>
  <si>
    <t>13 2 01 80090</t>
  </si>
  <si>
    <r>
      <t xml:space="preserve">03 3 01 </t>
    </r>
    <r>
      <rPr>
        <sz val="9"/>
        <color indexed="10"/>
        <rFont val="Times New Roman"/>
        <family val="1"/>
      </rPr>
      <t>80080</t>
    </r>
  </si>
  <si>
    <r>
      <t xml:space="preserve">13 2 01 </t>
    </r>
    <r>
      <rPr>
        <sz val="9"/>
        <color indexed="10"/>
        <rFont val="Times New Roman"/>
        <family val="1"/>
      </rPr>
      <t>80090</t>
    </r>
  </si>
  <si>
    <r>
      <t xml:space="preserve">14 1 01 </t>
    </r>
    <r>
      <rPr>
        <sz val="9"/>
        <color indexed="10"/>
        <rFont val="Times New Roman"/>
        <family val="1"/>
      </rPr>
      <t>L4970</t>
    </r>
  </si>
  <si>
    <t>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</si>
  <si>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Публичные нормативные социальные выплатиы гражданам</t>
  </si>
  <si>
    <t>03 0 02 52600</t>
  </si>
  <si>
    <t>Капитальные вложения в объектя государственной (муниципальной) собственности</t>
  </si>
  <si>
    <t>Расходы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</si>
  <si>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 4 01 L0820</t>
  </si>
  <si>
    <t>03 5 01 93050</t>
  </si>
  <si>
    <r>
      <t xml:space="preserve">03 0 02 </t>
    </r>
    <r>
      <rPr>
        <sz val="9"/>
        <color indexed="10"/>
        <rFont val="Times New Roman"/>
        <family val="1"/>
      </rPr>
      <t>52600</t>
    </r>
  </si>
  <si>
    <r>
      <t xml:space="preserve">03 5 01 </t>
    </r>
    <r>
      <rPr>
        <sz val="9"/>
        <color indexed="10"/>
        <rFont val="Times New Roman"/>
        <family val="1"/>
      </rPr>
      <t>93050</t>
    </r>
  </si>
  <si>
    <t>Межбюджетные трансферты бюджету Яковлевского муниципального района из бюджета Яблоновского сельского поселения</t>
  </si>
  <si>
    <t>Межбюджетные трансферты бюджету Яковлевского муниципального района из бюджета Покровского сельского поселения</t>
  </si>
  <si>
    <t>Межбюджетные трансферты бюджету Яковлевского муниципального района из бюджета Варфоломеевского сельского поселени</t>
  </si>
  <si>
    <t>Межбюджетные трансферты бюджету Яковлевского муниципального района из бюджета Новосысоевского сельского поселения</t>
  </si>
  <si>
    <t>Межбюджетные трансферты бюджету Яковлевского муниципального района из бюджета Яковлевского сельского поселения</t>
  </si>
  <si>
    <r>
      <t xml:space="preserve">99 9 99 </t>
    </r>
    <r>
      <rPr>
        <sz val="9"/>
        <color indexed="10"/>
        <rFont val="Times New Roman"/>
        <family val="1"/>
      </rPr>
      <t>60011</t>
    </r>
  </si>
  <si>
    <t>99 9 99 60011</t>
  </si>
  <si>
    <r>
      <t xml:space="preserve">99 9 99 </t>
    </r>
    <r>
      <rPr>
        <sz val="9"/>
        <color indexed="10"/>
        <rFont val="Times New Roman"/>
        <family val="1"/>
      </rPr>
      <t>60012</t>
    </r>
  </si>
  <si>
    <t>99 9 99 60012</t>
  </si>
  <si>
    <r>
      <t xml:space="preserve">99 9 99 </t>
    </r>
    <r>
      <rPr>
        <sz val="9"/>
        <color indexed="10"/>
        <rFont val="Times New Roman"/>
        <family val="1"/>
      </rPr>
      <t>60013</t>
    </r>
  </si>
  <si>
    <t>99 9 99 60013</t>
  </si>
  <si>
    <r>
      <t xml:space="preserve">99 9 99 </t>
    </r>
    <r>
      <rPr>
        <sz val="9"/>
        <color indexed="10"/>
        <rFont val="Times New Roman"/>
        <family val="1"/>
      </rPr>
      <t>60014</t>
    </r>
  </si>
  <si>
    <t>99 9 99 60014</t>
  </si>
  <si>
    <r>
      <t xml:space="preserve">99 9 99 </t>
    </r>
    <r>
      <rPr>
        <sz val="9"/>
        <color indexed="10"/>
        <rFont val="Times New Roman"/>
        <family val="1"/>
      </rPr>
      <t>60015</t>
    </r>
  </si>
  <si>
    <t>99 9 99 60015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</si>
  <si>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</si>
  <si>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02 0 Е2 54910</t>
  </si>
  <si>
    <t>Расходы на оснащение объектов спортивной инфраструктуры спортивно-технологическим оборудованием</t>
  </si>
  <si>
    <t>Обучение по программе переподготовки в области информационной безопасности</t>
  </si>
  <si>
    <t>Обеспечение компьютерной и оргтехникой</t>
  </si>
  <si>
    <r>
      <t xml:space="preserve">11 0 03 </t>
    </r>
    <r>
      <rPr>
        <sz val="9"/>
        <color indexed="10"/>
        <rFont val="Times New Roman"/>
        <family val="1"/>
      </rPr>
      <t>20600</t>
    </r>
  </si>
  <si>
    <t>11 0 03 20600</t>
  </si>
  <si>
    <r>
      <t xml:space="preserve">11 0 04 </t>
    </r>
    <r>
      <rPr>
        <sz val="9"/>
        <color indexed="10"/>
        <rFont val="Times New Roman"/>
        <family val="1"/>
      </rPr>
      <t>20610</t>
    </r>
  </si>
  <si>
    <t>11 0 04 20610</t>
  </si>
  <si>
    <t>Организация обеспечения услуг по погребению граждан в соответствии с Федеральным законом № 8-ФЗ "О погребении и похоронном деле"</t>
  </si>
  <si>
    <t>99 9 99 20590</t>
  </si>
  <si>
    <t>Подпрограмма "Обеспечение жилыми помещениями детей-сирот, детей оставшихся без попечения родителей, лиц из числа детей-сирот и детей, оставшихся без попечения родителей в Яковлевском муниципальном районе" на 2020-2025 годы</t>
  </si>
  <si>
    <t xml:space="preserve">Расходы бюджетов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 </t>
  </si>
  <si>
    <r>
      <t xml:space="preserve">99 9 W9 </t>
    </r>
    <r>
      <rPr>
        <sz val="9"/>
        <color indexed="10"/>
        <rFont val="Times New Roman"/>
        <family val="1"/>
      </rPr>
      <t>94020</t>
    </r>
  </si>
  <si>
    <t>99 9 W9 94020</t>
  </si>
  <si>
    <t>Расходы на поддержку мер по обеспечению сбалансированности бюджетов на реализацию мероприятий, связанных с обеспечением санитарнэпидемиологической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</si>
  <si>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r>
      <t xml:space="preserve">99 9 W9 </t>
    </r>
    <r>
      <rPr>
        <sz val="9"/>
        <color indexed="10"/>
        <rFont val="Times New Roman"/>
        <family val="1"/>
      </rPr>
      <t>58530</t>
    </r>
  </si>
  <si>
    <t>99 9 W9 58530</t>
  </si>
  <si>
    <t>05 0 05 92320</t>
  </si>
  <si>
    <r>
      <t xml:space="preserve">05 0 05 </t>
    </r>
    <r>
      <rPr>
        <sz val="9"/>
        <color indexed="10"/>
        <rFont val="Times New Roman"/>
        <family val="1"/>
      </rPr>
      <t>92320</t>
    </r>
  </si>
  <si>
    <t>05 0 05 S2320</t>
  </si>
  <si>
    <r>
      <t xml:space="preserve">05 0 05 </t>
    </r>
    <r>
      <rPr>
        <sz val="9"/>
        <color indexed="10"/>
        <rFont val="Times New Roman"/>
        <family val="1"/>
      </rPr>
      <t>S2320</t>
    </r>
  </si>
  <si>
    <t>02 0 E5 93140</t>
  </si>
  <si>
    <t>Строительство физкультурно-спортивного комплекса в с. Новосысоевка, в том числе закупка, монтаж спортивно-технологического оборудования, разработка проектно-сметной документации</t>
  </si>
  <si>
    <t>08 0 01 20640</t>
  </si>
  <si>
    <t>Предоставление субсидий бюджетным, автономным учреждениям ииным некоммерческим организациям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</si>
  <si>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</si>
  <si>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08 0 01 20650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</si>
  <si>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</si>
  <si>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08 0 01 20660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</si>
  <si>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"Готов к труду и обороне" (ГТО)</t>
  </si>
  <si>
    <t>08 0 01 20670</t>
  </si>
  <si>
    <t>Плоскостное спортивное сооружение. Комбинированный спортивный комплекс (для игровых видов спрта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</t>
  </si>
  <si>
    <t>08 0 01 20680</t>
  </si>
  <si>
    <t>Капитальный ремонт лыжной базы с. Яковлевка</t>
  </si>
  <si>
    <t>08 0 01 20690</t>
  </si>
  <si>
    <t>Приобретение спортивного инвентаря в образовательных учреждениях Яковлевского муниципального района</t>
  </si>
  <si>
    <t>08 0 01 20700</t>
  </si>
  <si>
    <t>Плоскостное спортивное сооружение. Комбинированный спортивный комплекс (для игровых видов спрта и тренажерный сектор) с. Варфоломеевка, в том числе закупка, монтаж спортивно-технологического оборудования, разработка проектно-сметной документации</t>
  </si>
  <si>
    <t>08 0 01 20710</t>
  </si>
  <si>
    <t>08 0 P5 52280</t>
  </si>
  <si>
    <t>Расходы на приобретение и поставку спортивного инвентаря, спортивного оборудования и иного имущества для развития лыжного спорта</t>
  </si>
  <si>
    <t>08 0 Р5 92180</t>
  </si>
  <si>
    <t>Приобретение и поставка спортивного инвентаря, спортивного оборудования и иного имущества для развития лыжного спорта</t>
  </si>
  <si>
    <t>08 0 Р5 S2180</t>
  </si>
  <si>
    <t>Расходы бюджетов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</t>
  </si>
  <si>
    <t>04 2 01 L5192</t>
  </si>
  <si>
    <t>Расходы бюжетов муниципальных образований на государственную поддержку муниципальных учреждений культуры</t>
  </si>
  <si>
    <t>04 2 01 L5193</t>
  </si>
  <si>
    <t>Поощрение полонтеров (добровольцев) в сфере культуры за активную деятельность</t>
  </si>
  <si>
    <t>04 1 01 20720</t>
  </si>
  <si>
    <t>03 4 01 М0820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</si>
  <si>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</si>
  <si>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r>
      <t xml:space="preserve">99 9 99 </t>
    </r>
    <r>
      <rPr>
        <sz val="9"/>
        <color indexed="10"/>
        <rFont val="Times New Roman"/>
        <family val="1"/>
      </rPr>
      <t>5930F</t>
    </r>
  </si>
  <si>
    <t>99 9 99 5930F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</si>
  <si>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</si>
  <si>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</si>
  <si>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</si>
  <si>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</si>
  <si>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Приобретение спецтехники для обеспечения качественным водоснабжением жителей Яковлевского муниципального района</t>
  </si>
  <si>
    <t>05 0 08 20730</t>
  </si>
  <si>
    <t>Расходы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</si>
  <si>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r>
      <t xml:space="preserve">02 2 01 </t>
    </r>
    <r>
      <rPr>
        <sz val="9"/>
        <color indexed="10"/>
        <rFont val="Times New Roman"/>
        <family val="1"/>
      </rPr>
      <t>R3041</t>
    </r>
  </si>
  <si>
    <t>02 2 01 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</si>
  <si>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</si>
  <si>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r>
      <t xml:space="preserve">02 2 01 </t>
    </r>
    <r>
      <rPr>
        <sz val="9"/>
        <color indexed="10"/>
        <rFont val="Times New Roman"/>
        <family val="1"/>
      </rPr>
      <t>53030</t>
    </r>
  </si>
  <si>
    <t>02 2 01 53030</t>
  </si>
  <si>
    <t>исполнено за 2020 год</t>
  </si>
  <si>
    <t>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муниципальных образований Приморского края, осуществлявших конвертацию и передачу записей актов гражданского состояния в Единый государственный реестр записей актов гражданского состояния</t>
  </si>
  <si>
    <r>
      <t xml:space="preserve">99 9 99 </t>
    </r>
    <r>
      <rPr>
        <sz val="9"/>
        <color indexed="10"/>
        <rFont val="Times New Roman"/>
        <family val="1"/>
      </rPr>
      <t>58790</t>
    </r>
  </si>
  <si>
    <t>99 9 99 58790</t>
  </si>
  <si>
    <t>Резервный фонд Правительства Приморского края по ликвидации чрезвычайных ситуаций природного и техногенного характера</t>
  </si>
  <si>
    <t>03 4 01 M0820</t>
  </si>
  <si>
    <r>
      <t xml:space="preserve">05 0 08 </t>
    </r>
    <r>
      <rPr>
        <sz val="9"/>
        <color indexed="10"/>
        <rFont val="Times New Roman"/>
        <family val="1"/>
      </rPr>
      <t>20730</t>
    </r>
  </si>
  <si>
    <t>03 4 01 00820</t>
  </si>
  <si>
    <r>
      <t>03 4 01 00</t>
    </r>
    <r>
      <rPr>
        <sz val="9"/>
        <color indexed="10"/>
        <rFont val="Times New Roman"/>
        <family val="1"/>
      </rPr>
      <t>820</t>
    </r>
  </si>
  <si>
    <r>
      <t xml:space="preserve">02 2 01 </t>
    </r>
    <r>
      <rPr>
        <sz val="9"/>
        <color indexed="10"/>
        <rFont val="Times New Roman"/>
        <family val="1"/>
      </rPr>
      <t>93150</t>
    </r>
  </si>
  <si>
    <t>Приложение 3 к решению Думы</t>
  </si>
  <si>
    <t>ПОКАЗАТЕЛИ РАСХОДОВ БЮДЖЕТА ЯКОВЛЕВСКОГО МУНИЦИПАЛЬНОГО РАЙОНА ЗА 2020 ГОД В ВЕДОМСТВЕННОЙ СТРУКТУРЕ РАСХОДОВ</t>
  </si>
  <si>
    <t>от 25 мая 2021  № 421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</si>
</sst>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00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?_);_(@_)"/>
    <numFmt numFmtId="185" formatCode="0.0"/>
    <numFmt numFmtId="186" formatCode="_(* #,##0.000000_);_(* \(#,##0.000000\);_(* &quot;-&quot;??_);_(@_)"/>
    <numFmt numFmtId="187" formatCode="_(* #,##0.0000000_);_(* \(#,##0.00000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_(* #,##0_);_(* \(#,##0\);_(* &quot;-&quot;??_);_(@_)"/>
    <numFmt numFmtId="194" formatCode="_-* #,##0.00000_р_._-;\-* #,##0.00000_р_._-;_-* &quot;-&quot;?????_р_._-;_-@_-"/>
    <numFmt numFmtId="195" formatCode="_-* #,##0.000_р_._-;\-* #,##0.000_р_._-;_-* &quot;-&quot;???_р_._-;_-@_-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3" fontId="2" fillId="33" borderId="10" xfId="0" applyNumberFormat="1" applyFont="1" applyFill="1" applyBorder="1" applyAlignment="1">
      <alignment/>
    </xf>
    <xf numFmtId="179" fontId="2" fillId="33" borderId="10" xfId="60" applyFont="1" applyFill="1" applyBorder="1" applyAlignment="1">
      <alignment/>
    </xf>
    <xf numFmtId="0" fontId="2" fillId="33" borderId="0" xfId="0" applyFont="1" applyFill="1" applyAlignment="1">
      <alignment/>
    </xf>
    <xf numFmtId="179" fontId="2" fillId="33" borderId="0" xfId="60" applyFont="1" applyFill="1" applyAlignment="1">
      <alignment/>
    </xf>
    <xf numFmtId="179" fontId="6" fillId="33" borderId="0" xfId="60" applyFont="1" applyFill="1" applyAlignment="1">
      <alignment/>
    </xf>
    <xf numFmtId="179" fontId="2" fillId="33" borderId="10" xfId="60" applyFont="1" applyFill="1" applyBorder="1" applyAlignment="1">
      <alignment horizontal="center"/>
    </xf>
    <xf numFmtId="179" fontId="2" fillId="33" borderId="11" xfId="60" applyFont="1" applyFill="1" applyBorder="1" applyAlignment="1">
      <alignment/>
    </xf>
    <xf numFmtId="179" fontId="5" fillId="33" borderId="10" xfId="60" applyFont="1" applyFill="1" applyBorder="1" applyAlignment="1">
      <alignment/>
    </xf>
    <xf numFmtId="179" fontId="2" fillId="33" borderId="12" xfId="60" applyFont="1" applyFill="1" applyBorder="1" applyAlignment="1">
      <alignment horizontal="center"/>
    </xf>
    <xf numFmtId="179" fontId="2" fillId="33" borderId="13" xfId="60" applyFont="1" applyFill="1" applyBorder="1" applyAlignment="1">
      <alignment horizontal="center"/>
    </xf>
    <xf numFmtId="179" fontId="2" fillId="33" borderId="14" xfId="60" applyFont="1" applyFill="1" applyBorder="1" applyAlignment="1">
      <alignment horizontal="center"/>
    </xf>
    <xf numFmtId="179" fontId="6" fillId="33" borderId="10" xfId="60" applyFont="1" applyFill="1" applyBorder="1" applyAlignment="1">
      <alignment/>
    </xf>
    <xf numFmtId="179" fontId="5" fillId="33" borderId="0" xfId="60" applyFont="1" applyFill="1" applyAlignment="1">
      <alignment/>
    </xf>
    <xf numFmtId="179" fontId="2" fillId="33" borderId="10" xfId="6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179" fontId="2" fillId="33" borderId="12" xfId="60" applyFont="1" applyFill="1" applyBorder="1" applyAlignment="1">
      <alignment horizontal="center"/>
    </xf>
    <xf numFmtId="179" fontId="2" fillId="33" borderId="13" xfId="60" applyFont="1" applyFill="1" applyBorder="1" applyAlignment="1">
      <alignment horizontal="center"/>
    </xf>
    <xf numFmtId="179" fontId="2" fillId="33" borderId="14" xfId="60" applyFont="1" applyFill="1" applyBorder="1" applyAlignment="1">
      <alignment horizontal="center"/>
    </xf>
    <xf numFmtId="179" fontId="2" fillId="0" borderId="12" xfId="60" applyFont="1" applyFill="1" applyBorder="1" applyAlignment="1">
      <alignment horizontal="center"/>
    </xf>
    <xf numFmtId="179" fontId="2" fillId="0" borderId="13" xfId="60" applyFont="1" applyFill="1" applyBorder="1" applyAlignment="1">
      <alignment horizontal="center"/>
    </xf>
    <xf numFmtId="179" fontId="2" fillId="0" borderId="14" xfId="60" applyFont="1" applyFill="1" applyBorder="1" applyAlignment="1">
      <alignment horizontal="center"/>
    </xf>
    <xf numFmtId="180" fontId="2" fillId="33" borderId="12" xfId="60" applyNumberFormat="1" applyFont="1" applyFill="1" applyBorder="1" applyAlignment="1">
      <alignment horizontal="center"/>
    </xf>
    <xf numFmtId="180" fontId="2" fillId="33" borderId="13" xfId="60" applyNumberFormat="1" applyFont="1" applyFill="1" applyBorder="1" applyAlignment="1">
      <alignment horizontal="center"/>
    </xf>
    <xf numFmtId="180" fontId="2" fillId="33" borderId="14" xfId="6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179" fontId="5" fillId="33" borderId="12" xfId="60" applyFont="1" applyFill="1" applyBorder="1" applyAlignment="1">
      <alignment horizontal="center"/>
    </xf>
    <xf numFmtId="179" fontId="5" fillId="33" borderId="13" xfId="60" applyFont="1" applyFill="1" applyBorder="1" applyAlignment="1">
      <alignment horizontal="center"/>
    </xf>
    <xf numFmtId="179" fontId="5" fillId="33" borderId="14" xfId="6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179" fontId="8" fillId="33" borderId="12" xfId="60" applyFont="1" applyFill="1" applyBorder="1" applyAlignment="1">
      <alignment horizontal="center"/>
    </xf>
    <xf numFmtId="179" fontId="8" fillId="33" borderId="13" xfId="60" applyFont="1" applyFill="1" applyBorder="1" applyAlignment="1">
      <alignment horizontal="center"/>
    </xf>
    <xf numFmtId="179" fontId="8" fillId="33" borderId="14" xfId="60" applyFont="1" applyFill="1" applyBorder="1" applyAlignment="1">
      <alignment horizontal="center"/>
    </xf>
    <xf numFmtId="179" fontId="2" fillId="33" borderId="12" xfId="60" applyNumberFormat="1" applyFont="1" applyFill="1" applyBorder="1" applyAlignment="1">
      <alignment horizontal="center"/>
    </xf>
    <xf numFmtId="179" fontId="2" fillId="33" borderId="13" xfId="60" applyNumberFormat="1" applyFont="1" applyFill="1" applyBorder="1" applyAlignment="1">
      <alignment horizontal="center"/>
    </xf>
    <xf numFmtId="179" fontId="2" fillId="33" borderId="14" xfId="6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/>
    </xf>
    <xf numFmtId="179" fontId="2" fillId="33" borderId="13" xfId="60" applyFont="1" applyFill="1" applyBorder="1" applyAlignment="1">
      <alignment/>
    </xf>
    <xf numFmtId="179" fontId="2" fillId="33" borderId="14" xfId="60" applyFont="1" applyFill="1" applyBorder="1" applyAlignment="1">
      <alignment/>
    </xf>
    <xf numFmtId="179" fontId="2" fillId="33" borderId="12" xfId="6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4"/>
  <sheetViews>
    <sheetView tabSelected="1" view="pageBreakPreview" zoomScale="182" zoomScaleNormal="150" zoomScaleSheetLayoutView="182" zoomScalePageLayoutView="0" workbookViewId="0" topLeftCell="D1">
      <selection activeCell="A4" sqref="A4:L4"/>
    </sheetView>
  </sheetViews>
  <sheetFormatPr defaultColWidth="9.140625" defaultRowHeight="12.75"/>
  <cols>
    <col min="3" max="3" width="29.8515625" style="0" customWidth="1"/>
    <col min="4" max="4" width="4.7109375" style="0" customWidth="1"/>
    <col min="5" max="5" width="5.140625" style="0" customWidth="1"/>
    <col min="6" max="6" width="11.7109375" style="0" customWidth="1"/>
    <col min="7" max="7" width="5.421875" style="0" customWidth="1"/>
    <col min="8" max="8" width="6.00390625" style="0" customWidth="1"/>
    <col min="9" max="9" width="9.140625" style="0" hidden="1" customWidth="1"/>
    <col min="10" max="10" width="8.57421875" style="0" customWidth="1"/>
    <col min="11" max="11" width="13.57421875" style="0" customWidth="1"/>
    <col min="12" max="12" width="9.8515625" style="0" customWidth="1"/>
  </cols>
  <sheetData>
    <row r="1" spans="6:12" ht="15.75" customHeight="1">
      <c r="F1" s="8"/>
      <c r="G1" s="8"/>
      <c r="H1" s="8"/>
      <c r="I1" s="8"/>
      <c r="J1" s="8"/>
      <c r="K1" s="29" t="s">
        <v>685</v>
      </c>
      <c r="L1" s="29"/>
    </row>
    <row r="2" spans="6:12" ht="13.5" customHeight="1">
      <c r="F2" s="8"/>
      <c r="G2" s="8"/>
      <c r="H2" s="8"/>
      <c r="I2" s="8"/>
      <c r="J2" s="8"/>
      <c r="K2" s="30" t="s">
        <v>687</v>
      </c>
      <c r="L2" s="30"/>
    </row>
    <row r="3" spans="6:12" ht="12.75">
      <c r="F3" s="8"/>
      <c r="G3" s="8"/>
      <c r="H3" s="8"/>
      <c r="I3" s="8"/>
      <c r="J3" s="8"/>
      <c r="K3" s="28"/>
      <c r="L3" s="28"/>
    </row>
    <row r="4" spans="1:12" ht="36" customHeight="1">
      <c r="A4" s="87" t="s">
        <v>686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2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66" t="s">
        <v>417</v>
      </c>
      <c r="L5" s="66"/>
    </row>
    <row r="6" spans="1:12" ht="48.75" customHeight="1">
      <c r="A6" s="77" t="s">
        <v>0</v>
      </c>
      <c r="B6" s="78"/>
      <c r="C6" s="79"/>
      <c r="D6" s="2" t="s">
        <v>1</v>
      </c>
      <c r="E6" s="2" t="s">
        <v>2</v>
      </c>
      <c r="F6" s="2" t="s">
        <v>3</v>
      </c>
      <c r="G6" s="2" t="s">
        <v>4</v>
      </c>
      <c r="H6" s="67" t="s">
        <v>337</v>
      </c>
      <c r="I6" s="68"/>
      <c r="J6" s="69"/>
      <c r="K6" s="9" t="s">
        <v>675</v>
      </c>
      <c r="L6" s="9" t="s">
        <v>338</v>
      </c>
    </row>
    <row r="7" spans="1:12" ht="12" customHeight="1">
      <c r="A7" s="77">
        <v>1</v>
      </c>
      <c r="B7" s="78"/>
      <c r="C7" s="79"/>
      <c r="D7" s="9">
        <v>2</v>
      </c>
      <c r="E7" s="9">
        <v>3</v>
      </c>
      <c r="F7" s="9">
        <v>4</v>
      </c>
      <c r="G7" s="9">
        <v>5</v>
      </c>
      <c r="H7" s="67">
        <v>6</v>
      </c>
      <c r="I7" s="68"/>
      <c r="J7" s="69"/>
      <c r="K7" s="10">
        <v>7</v>
      </c>
      <c r="L7" s="10">
        <v>8</v>
      </c>
    </row>
    <row r="8" spans="1:12" ht="27.75" customHeight="1">
      <c r="A8" s="70" t="s">
        <v>97</v>
      </c>
      <c r="B8" s="71"/>
      <c r="C8" s="72"/>
      <c r="D8" s="4">
        <v>971</v>
      </c>
      <c r="E8" s="3" t="s">
        <v>28</v>
      </c>
      <c r="F8" s="3" t="s">
        <v>220</v>
      </c>
      <c r="G8" s="3" t="s">
        <v>32</v>
      </c>
      <c r="H8" s="52">
        <f>SUM(H9)</f>
        <v>25368329.08</v>
      </c>
      <c r="I8" s="53"/>
      <c r="J8" s="54"/>
      <c r="K8" s="21">
        <f>SUM(K9)</f>
        <v>25368329.08</v>
      </c>
      <c r="L8" s="14">
        <f aca="true" t="shared" si="0" ref="L8:L52">SUM(K8/H8*100)</f>
        <v>100</v>
      </c>
    </row>
    <row r="9" spans="1:12" ht="13.5" customHeight="1">
      <c r="A9" s="46" t="s">
        <v>188</v>
      </c>
      <c r="B9" s="47"/>
      <c r="C9" s="48"/>
      <c r="D9" s="4">
        <v>971</v>
      </c>
      <c r="E9" s="3" t="s">
        <v>28</v>
      </c>
      <c r="F9" s="3" t="s">
        <v>220</v>
      </c>
      <c r="G9" s="3" t="s">
        <v>32</v>
      </c>
      <c r="H9" s="34">
        <f>SUM(H10,H31,H37)</f>
        <v>25368329.08</v>
      </c>
      <c r="I9" s="35"/>
      <c r="J9" s="36"/>
      <c r="K9" s="17">
        <f>SUM(K10,K31,K37)</f>
        <v>25368329.08</v>
      </c>
      <c r="L9" s="14">
        <f t="shared" si="0"/>
        <v>100</v>
      </c>
    </row>
    <row r="10" spans="1:12" ht="15.75" customHeight="1">
      <c r="A10" s="46" t="s">
        <v>5</v>
      </c>
      <c r="B10" s="47"/>
      <c r="C10" s="48"/>
      <c r="D10" s="4">
        <v>971</v>
      </c>
      <c r="E10" s="3" t="s">
        <v>30</v>
      </c>
      <c r="F10" s="3" t="s">
        <v>220</v>
      </c>
      <c r="G10" s="3" t="s">
        <v>32</v>
      </c>
      <c r="H10" s="34">
        <f>SUM(H11,H20)</f>
        <v>6231893.15</v>
      </c>
      <c r="I10" s="35"/>
      <c r="J10" s="36"/>
      <c r="K10" s="15">
        <f>SUM(K11,K20)</f>
        <v>6231893.15</v>
      </c>
      <c r="L10" s="14">
        <f t="shared" si="0"/>
        <v>100</v>
      </c>
    </row>
    <row r="11" spans="1:12" ht="28.5" customHeight="1">
      <c r="A11" s="46" t="s">
        <v>55</v>
      </c>
      <c r="B11" s="47"/>
      <c r="C11" s="48"/>
      <c r="D11" s="4">
        <v>971</v>
      </c>
      <c r="E11" s="3" t="s">
        <v>43</v>
      </c>
      <c r="F11" s="3" t="s">
        <v>224</v>
      </c>
      <c r="G11" s="3" t="s">
        <v>32</v>
      </c>
      <c r="H11" s="34">
        <f>SUM(H13)</f>
        <v>5851531.550000001</v>
      </c>
      <c r="I11" s="35"/>
      <c r="J11" s="36"/>
      <c r="K11" s="15">
        <f>SUM(K12)</f>
        <v>5851531.550000001</v>
      </c>
      <c r="L11" s="14">
        <f t="shared" si="0"/>
        <v>100</v>
      </c>
    </row>
    <row r="12" spans="1:12" ht="36.75" customHeight="1">
      <c r="A12" s="55" t="s">
        <v>420</v>
      </c>
      <c r="B12" s="56"/>
      <c r="C12" s="57"/>
      <c r="D12" s="4">
        <v>971</v>
      </c>
      <c r="E12" s="3" t="s">
        <v>43</v>
      </c>
      <c r="F12" s="3" t="s">
        <v>221</v>
      </c>
      <c r="G12" s="3" t="s">
        <v>32</v>
      </c>
      <c r="H12" s="34">
        <f>SUM(H13)</f>
        <v>5851531.550000001</v>
      </c>
      <c r="I12" s="35"/>
      <c r="J12" s="36"/>
      <c r="K12" s="15">
        <f>SUM(K13)</f>
        <v>5851531.550000001</v>
      </c>
      <c r="L12" s="14">
        <f t="shared" si="0"/>
        <v>100</v>
      </c>
    </row>
    <row r="13" spans="1:12" ht="27" customHeight="1">
      <c r="A13" s="31" t="s">
        <v>421</v>
      </c>
      <c r="B13" s="32"/>
      <c r="C13" s="33"/>
      <c r="D13" s="4">
        <v>971</v>
      </c>
      <c r="E13" s="3" t="s">
        <v>43</v>
      </c>
      <c r="F13" s="3" t="s">
        <v>222</v>
      </c>
      <c r="G13" s="3" t="s">
        <v>32</v>
      </c>
      <c r="H13" s="34">
        <f>SUM(H14)</f>
        <v>5851531.550000001</v>
      </c>
      <c r="I13" s="35"/>
      <c r="J13" s="36"/>
      <c r="K13" s="15">
        <f>SUM(K14)</f>
        <v>5851531.550000001</v>
      </c>
      <c r="L13" s="14">
        <f t="shared" si="0"/>
        <v>100</v>
      </c>
    </row>
    <row r="14" spans="1:12" ht="21" customHeight="1">
      <c r="A14" s="31" t="s">
        <v>141</v>
      </c>
      <c r="B14" s="32"/>
      <c r="C14" s="33"/>
      <c r="D14" s="4">
        <v>971</v>
      </c>
      <c r="E14" s="3" t="s">
        <v>43</v>
      </c>
      <c r="F14" s="3" t="s">
        <v>223</v>
      </c>
      <c r="G14" s="3" t="s">
        <v>32</v>
      </c>
      <c r="H14" s="34">
        <f>SUM(H15,H17,H19)</f>
        <v>5851531.550000001</v>
      </c>
      <c r="I14" s="35"/>
      <c r="J14" s="36"/>
      <c r="K14" s="15">
        <f>SUM(K15,K17,K19)</f>
        <v>5851531.550000001</v>
      </c>
      <c r="L14" s="14">
        <f t="shared" si="0"/>
        <v>100</v>
      </c>
    </row>
    <row r="15" spans="1:12" ht="36" customHeight="1">
      <c r="A15" s="31" t="s">
        <v>100</v>
      </c>
      <c r="B15" s="32"/>
      <c r="C15" s="33"/>
      <c r="D15" s="4">
        <v>971</v>
      </c>
      <c r="E15" s="3" t="s">
        <v>43</v>
      </c>
      <c r="F15" s="3" t="s">
        <v>223</v>
      </c>
      <c r="G15" s="3" t="s">
        <v>102</v>
      </c>
      <c r="H15" s="34">
        <f>SUM(H16)</f>
        <v>5848747.48</v>
      </c>
      <c r="I15" s="35"/>
      <c r="J15" s="36"/>
      <c r="K15" s="15">
        <f>SUM(K16)</f>
        <v>5848747.48</v>
      </c>
      <c r="L15" s="14">
        <f t="shared" si="0"/>
        <v>100</v>
      </c>
    </row>
    <row r="16" spans="1:12" ht="16.5" customHeight="1">
      <c r="A16" s="43" t="s">
        <v>104</v>
      </c>
      <c r="B16" s="44"/>
      <c r="C16" s="45"/>
      <c r="D16" s="4">
        <v>971</v>
      </c>
      <c r="E16" s="3" t="s">
        <v>43</v>
      </c>
      <c r="F16" s="3" t="s">
        <v>223</v>
      </c>
      <c r="G16" s="3" t="s">
        <v>103</v>
      </c>
      <c r="H16" s="34">
        <v>5848747.48</v>
      </c>
      <c r="I16" s="35"/>
      <c r="J16" s="36"/>
      <c r="K16" s="15">
        <v>5848747.48</v>
      </c>
      <c r="L16" s="14">
        <f t="shared" si="0"/>
        <v>100</v>
      </c>
    </row>
    <row r="17" spans="1:12" ht="16.5" customHeight="1" hidden="1">
      <c r="A17" s="31" t="s">
        <v>107</v>
      </c>
      <c r="B17" s="32"/>
      <c r="C17" s="33"/>
      <c r="D17" s="4">
        <v>971</v>
      </c>
      <c r="E17" s="3" t="s">
        <v>43</v>
      </c>
      <c r="F17" s="3" t="s">
        <v>223</v>
      </c>
      <c r="G17" s="3" t="s">
        <v>109</v>
      </c>
      <c r="H17" s="34">
        <f>SUM(H18)</f>
        <v>0</v>
      </c>
      <c r="I17" s="35"/>
      <c r="J17" s="36"/>
      <c r="K17" s="15">
        <f>SUM(K18)</f>
        <v>0</v>
      </c>
      <c r="L17" s="15" t="e">
        <f t="shared" si="0"/>
        <v>#DIV/0!</v>
      </c>
    </row>
    <row r="18" spans="1:12" ht="24.75" customHeight="1" hidden="1">
      <c r="A18" s="31" t="s">
        <v>108</v>
      </c>
      <c r="B18" s="32"/>
      <c r="C18" s="33"/>
      <c r="D18" s="4">
        <v>971</v>
      </c>
      <c r="E18" s="3" t="s">
        <v>43</v>
      </c>
      <c r="F18" s="3" t="s">
        <v>223</v>
      </c>
      <c r="G18" s="3" t="s">
        <v>110</v>
      </c>
      <c r="H18" s="34">
        <v>0</v>
      </c>
      <c r="I18" s="35"/>
      <c r="J18" s="36"/>
      <c r="K18" s="15">
        <v>0</v>
      </c>
      <c r="L18" s="15" t="e">
        <f t="shared" si="0"/>
        <v>#DIV/0!</v>
      </c>
    </row>
    <row r="19" spans="1:12" ht="15.75" customHeight="1">
      <c r="A19" s="31" t="s">
        <v>126</v>
      </c>
      <c r="B19" s="32"/>
      <c r="C19" s="33"/>
      <c r="D19" s="4">
        <v>971</v>
      </c>
      <c r="E19" s="3" t="s">
        <v>43</v>
      </c>
      <c r="F19" s="3" t="s">
        <v>223</v>
      </c>
      <c r="G19" s="3" t="s">
        <v>128</v>
      </c>
      <c r="H19" s="34">
        <v>2784.07</v>
      </c>
      <c r="I19" s="35"/>
      <c r="J19" s="36"/>
      <c r="K19" s="15">
        <v>2784.07</v>
      </c>
      <c r="L19" s="14">
        <f t="shared" si="0"/>
        <v>100</v>
      </c>
    </row>
    <row r="20" spans="1:12" ht="15" customHeight="1">
      <c r="A20" s="46" t="s">
        <v>12</v>
      </c>
      <c r="B20" s="47"/>
      <c r="C20" s="48"/>
      <c r="D20" s="4">
        <v>971</v>
      </c>
      <c r="E20" s="3" t="s">
        <v>66</v>
      </c>
      <c r="F20" s="3" t="s">
        <v>224</v>
      </c>
      <c r="G20" s="3" t="s">
        <v>32</v>
      </c>
      <c r="H20" s="34">
        <f>SUM(H21+H25)</f>
        <v>380361.6</v>
      </c>
      <c r="I20" s="35"/>
      <c r="J20" s="36"/>
      <c r="K20" s="15">
        <f>SUM(K21+K25)</f>
        <v>380361.6</v>
      </c>
      <c r="L20" s="14">
        <f t="shared" si="0"/>
        <v>100</v>
      </c>
    </row>
    <row r="21" spans="1:12" ht="26.25" customHeight="1">
      <c r="A21" s="31" t="s">
        <v>422</v>
      </c>
      <c r="B21" s="32"/>
      <c r="C21" s="33"/>
      <c r="D21" s="4">
        <v>971</v>
      </c>
      <c r="E21" s="3" t="s">
        <v>66</v>
      </c>
      <c r="F21" s="3" t="s">
        <v>259</v>
      </c>
      <c r="G21" s="3" t="s">
        <v>32</v>
      </c>
      <c r="H21" s="34">
        <f>SUM(H22)</f>
        <v>369400</v>
      </c>
      <c r="I21" s="35"/>
      <c r="J21" s="36"/>
      <c r="K21" s="15">
        <f>SUM(K22)</f>
        <v>369400</v>
      </c>
      <c r="L21" s="14">
        <f t="shared" si="0"/>
        <v>100</v>
      </c>
    </row>
    <row r="22" spans="1:12" ht="23.25" customHeight="1">
      <c r="A22" s="31" t="s">
        <v>154</v>
      </c>
      <c r="B22" s="32"/>
      <c r="C22" s="33"/>
      <c r="D22" s="4">
        <v>971</v>
      </c>
      <c r="E22" s="3" t="s">
        <v>66</v>
      </c>
      <c r="F22" s="3" t="s">
        <v>418</v>
      </c>
      <c r="G22" s="3" t="s">
        <v>32</v>
      </c>
      <c r="H22" s="34">
        <f>SUM(H23)</f>
        <v>369400</v>
      </c>
      <c r="I22" s="35"/>
      <c r="J22" s="36"/>
      <c r="K22" s="15">
        <f>SUM(K23)</f>
        <v>369400</v>
      </c>
      <c r="L22" s="14">
        <f t="shared" si="0"/>
        <v>100</v>
      </c>
    </row>
    <row r="23" spans="1:12" ht="21" customHeight="1">
      <c r="A23" s="31" t="s">
        <v>107</v>
      </c>
      <c r="B23" s="32"/>
      <c r="C23" s="33"/>
      <c r="D23" s="4">
        <v>971</v>
      </c>
      <c r="E23" s="3" t="s">
        <v>66</v>
      </c>
      <c r="F23" s="3" t="s">
        <v>419</v>
      </c>
      <c r="G23" s="3" t="s">
        <v>109</v>
      </c>
      <c r="H23" s="34">
        <f>SUM(H24)</f>
        <v>369400</v>
      </c>
      <c r="I23" s="35"/>
      <c r="J23" s="36"/>
      <c r="K23" s="15">
        <f>SUM(K24)</f>
        <v>369400</v>
      </c>
      <c r="L23" s="14">
        <f t="shared" si="0"/>
        <v>100</v>
      </c>
    </row>
    <row r="24" spans="1:12" ht="21" customHeight="1">
      <c r="A24" s="31" t="s">
        <v>108</v>
      </c>
      <c r="B24" s="32"/>
      <c r="C24" s="33"/>
      <c r="D24" s="4">
        <v>971</v>
      </c>
      <c r="E24" s="3" t="s">
        <v>66</v>
      </c>
      <c r="F24" s="3" t="s">
        <v>419</v>
      </c>
      <c r="G24" s="3" t="s">
        <v>110</v>
      </c>
      <c r="H24" s="34">
        <v>369400</v>
      </c>
      <c r="I24" s="35"/>
      <c r="J24" s="36"/>
      <c r="K24" s="15">
        <v>369400</v>
      </c>
      <c r="L24" s="14">
        <f t="shared" si="0"/>
        <v>100</v>
      </c>
    </row>
    <row r="25" spans="1:12" ht="21" customHeight="1">
      <c r="A25" s="31" t="s">
        <v>98</v>
      </c>
      <c r="B25" s="32"/>
      <c r="C25" s="33"/>
      <c r="D25" s="4">
        <v>971</v>
      </c>
      <c r="E25" s="3" t="s">
        <v>66</v>
      </c>
      <c r="F25" s="3" t="s">
        <v>228</v>
      </c>
      <c r="G25" s="3" t="s">
        <v>32</v>
      </c>
      <c r="H25" s="34">
        <f>SUM(H26)</f>
        <v>10961.6</v>
      </c>
      <c r="I25" s="35"/>
      <c r="J25" s="36"/>
      <c r="K25" s="15">
        <f>SUM(K26)</f>
        <v>10961.6</v>
      </c>
      <c r="L25" s="14">
        <f t="shared" si="0"/>
        <v>100</v>
      </c>
    </row>
    <row r="26" spans="1:12" ht="21" customHeight="1">
      <c r="A26" s="31" t="s">
        <v>99</v>
      </c>
      <c r="B26" s="32"/>
      <c r="C26" s="33"/>
      <c r="D26" s="4">
        <v>971</v>
      </c>
      <c r="E26" s="3" t="s">
        <v>66</v>
      </c>
      <c r="F26" s="3" t="s">
        <v>229</v>
      </c>
      <c r="G26" s="3" t="s">
        <v>32</v>
      </c>
      <c r="H26" s="34">
        <f>SUM(H27)</f>
        <v>10961.6</v>
      </c>
      <c r="I26" s="35"/>
      <c r="J26" s="36"/>
      <c r="K26" s="15">
        <f>SUM(K27)</f>
        <v>10961.6</v>
      </c>
      <c r="L26" s="14">
        <f t="shared" si="0"/>
        <v>100</v>
      </c>
    </row>
    <row r="27" spans="1:12" ht="15" customHeight="1">
      <c r="A27" s="31" t="s">
        <v>235</v>
      </c>
      <c r="B27" s="32"/>
      <c r="C27" s="33"/>
      <c r="D27" s="4">
        <v>971</v>
      </c>
      <c r="E27" s="3" t="s">
        <v>66</v>
      </c>
      <c r="F27" s="3" t="s">
        <v>230</v>
      </c>
      <c r="G27" s="3" t="s">
        <v>32</v>
      </c>
      <c r="H27" s="34">
        <f>SUM(H28:J28)</f>
        <v>10961.6</v>
      </c>
      <c r="I27" s="35"/>
      <c r="J27" s="36"/>
      <c r="K27" s="15">
        <f>SUM(K28)</f>
        <v>10961.6</v>
      </c>
      <c r="L27" s="14">
        <f t="shared" si="0"/>
        <v>100</v>
      </c>
    </row>
    <row r="28" spans="1:12" ht="21" customHeight="1">
      <c r="A28" s="31" t="s">
        <v>141</v>
      </c>
      <c r="B28" s="32"/>
      <c r="C28" s="33"/>
      <c r="D28" s="4">
        <v>971</v>
      </c>
      <c r="E28" s="3" t="s">
        <v>66</v>
      </c>
      <c r="F28" s="3" t="s">
        <v>233</v>
      </c>
      <c r="G28" s="3" t="s">
        <v>32</v>
      </c>
      <c r="H28" s="34">
        <f>SUM(H29)</f>
        <v>10961.6</v>
      </c>
      <c r="I28" s="35"/>
      <c r="J28" s="36"/>
      <c r="K28" s="15">
        <f>SUM(K29)</f>
        <v>10961.6</v>
      </c>
      <c r="L28" s="14">
        <f t="shared" si="0"/>
        <v>100</v>
      </c>
    </row>
    <row r="29" spans="1:12" ht="12" customHeight="1">
      <c r="A29" s="31" t="s">
        <v>191</v>
      </c>
      <c r="B29" s="32"/>
      <c r="C29" s="33"/>
      <c r="D29" s="4">
        <v>971</v>
      </c>
      <c r="E29" s="3" t="s">
        <v>66</v>
      </c>
      <c r="F29" s="3" t="s">
        <v>233</v>
      </c>
      <c r="G29" s="3" t="s">
        <v>127</v>
      </c>
      <c r="H29" s="34">
        <f>SUM(H30)</f>
        <v>10961.6</v>
      </c>
      <c r="I29" s="35"/>
      <c r="J29" s="36"/>
      <c r="K29" s="15">
        <f>SUM(K30)</f>
        <v>10961.6</v>
      </c>
      <c r="L29" s="14">
        <f t="shared" si="0"/>
        <v>100</v>
      </c>
    </row>
    <row r="30" spans="1:12" ht="12.75" customHeight="1">
      <c r="A30" s="31" t="s">
        <v>212</v>
      </c>
      <c r="B30" s="32"/>
      <c r="C30" s="33"/>
      <c r="D30" s="4">
        <v>971</v>
      </c>
      <c r="E30" s="3" t="s">
        <v>66</v>
      </c>
      <c r="F30" s="3" t="s">
        <v>233</v>
      </c>
      <c r="G30" s="3" t="s">
        <v>211</v>
      </c>
      <c r="H30" s="34">
        <v>10961.6</v>
      </c>
      <c r="I30" s="35"/>
      <c r="J30" s="36"/>
      <c r="K30" s="15">
        <v>10961.6</v>
      </c>
      <c r="L30" s="14">
        <f t="shared" si="0"/>
        <v>100</v>
      </c>
    </row>
    <row r="31" spans="1:12" ht="12" customHeight="1">
      <c r="A31" s="46" t="s">
        <v>363</v>
      </c>
      <c r="B31" s="47"/>
      <c r="C31" s="48"/>
      <c r="D31" s="4">
        <v>971</v>
      </c>
      <c r="E31" s="3" t="s">
        <v>364</v>
      </c>
      <c r="F31" s="3" t="s">
        <v>224</v>
      </c>
      <c r="G31" s="3" t="s">
        <v>32</v>
      </c>
      <c r="H31" s="34">
        <f>SUM(H32)</f>
        <v>252535.93</v>
      </c>
      <c r="I31" s="35"/>
      <c r="J31" s="36"/>
      <c r="K31" s="15">
        <f>SUM(K32)</f>
        <v>252535.93</v>
      </c>
      <c r="L31" s="14">
        <f t="shared" si="0"/>
        <v>100</v>
      </c>
    </row>
    <row r="32" spans="1:12" ht="35.25" customHeight="1">
      <c r="A32" s="55" t="s">
        <v>420</v>
      </c>
      <c r="B32" s="56"/>
      <c r="C32" s="57"/>
      <c r="D32" s="4">
        <v>971</v>
      </c>
      <c r="E32" s="3" t="s">
        <v>365</v>
      </c>
      <c r="F32" s="3" t="s">
        <v>221</v>
      </c>
      <c r="G32" s="3" t="s">
        <v>32</v>
      </c>
      <c r="H32" s="34">
        <f>SUM(H33)</f>
        <v>252535.93</v>
      </c>
      <c r="I32" s="35"/>
      <c r="J32" s="36"/>
      <c r="K32" s="15">
        <f>SUM(K33)</f>
        <v>252535.93</v>
      </c>
      <c r="L32" s="14">
        <f t="shared" si="0"/>
        <v>100</v>
      </c>
    </row>
    <row r="33" spans="1:12" ht="21.75" customHeight="1">
      <c r="A33" s="31" t="s">
        <v>421</v>
      </c>
      <c r="B33" s="32"/>
      <c r="C33" s="33"/>
      <c r="D33" s="4">
        <v>971</v>
      </c>
      <c r="E33" s="3" t="s">
        <v>365</v>
      </c>
      <c r="F33" s="3" t="s">
        <v>222</v>
      </c>
      <c r="G33" s="3" t="s">
        <v>32</v>
      </c>
      <c r="H33" s="34">
        <f>SUM(H34)</f>
        <v>252535.93</v>
      </c>
      <c r="I33" s="35"/>
      <c r="J33" s="36"/>
      <c r="K33" s="15">
        <f>SUM(K34)</f>
        <v>252535.93</v>
      </c>
      <c r="L33" s="14">
        <f t="shared" si="0"/>
        <v>100</v>
      </c>
    </row>
    <row r="34" spans="1:12" ht="18" customHeight="1">
      <c r="A34" s="32" t="s">
        <v>367</v>
      </c>
      <c r="B34" s="32"/>
      <c r="C34" s="33"/>
      <c r="D34" s="4">
        <v>971</v>
      </c>
      <c r="E34" s="3" t="s">
        <v>365</v>
      </c>
      <c r="F34" s="3" t="s">
        <v>381</v>
      </c>
      <c r="G34" s="3" t="s">
        <v>32</v>
      </c>
      <c r="H34" s="34">
        <f>SUM(H35)</f>
        <v>252535.93</v>
      </c>
      <c r="I34" s="35"/>
      <c r="J34" s="36"/>
      <c r="K34" s="15">
        <f>SUM(K35)</f>
        <v>252535.93</v>
      </c>
      <c r="L34" s="14">
        <f t="shared" si="0"/>
        <v>100</v>
      </c>
    </row>
    <row r="35" spans="1:12" ht="13.5" customHeight="1">
      <c r="A35" s="32" t="s">
        <v>368</v>
      </c>
      <c r="B35" s="32"/>
      <c r="C35" s="33"/>
      <c r="D35" s="4">
        <v>971</v>
      </c>
      <c r="E35" s="3" t="s">
        <v>365</v>
      </c>
      <c r="F35" s="3" t="s">
        <v>381</v>
      </c>
      <c r="G35" s="3" t="s">
        <v>370</v>
      </c>
      <c r="H35" s="34">
        <f>SUM(H36)</f>
        <v>252535.93</v>
      </c>
      <c r="I35" s="35"/>
      <c r="J35" s="36"/>
      <c r="K35" s="15">
        <f>SUM(K36)</f>
        <v>252535.93</v>
      </c>
      <c r="L35" s="14">
        <f t="shared" si="0"/>
        <v>100</v>
      </c>
    </row>
    <row r="36" spans="1:12" ht="15" customHeight="1">
      <c r="A36" s="32" t="s">
        <v>369</v>
      </c>
      <c r="B36" s="32"/>
      <c r="C36" s="33"/>
      <c r="D36" s="4">
        <v>971</v>
      </c>
      <c r="E36" s="3" t="s">
        <v>365</v>
      </c>
      <c r="F36" s="3" t="s">
        <v>381</v>
      </c>
      <c r="G36" s="3" t="s">
        <v>371</v>
      </c>
      <c r="H36" s="34">
        <v>252535.93</v>
      </c>
      <c r="I36" s="35"/>
      <c r="J36" s="36"/>
      <c r="K36" s="15">
        <v>252535.93</v>
      </c>
      <c r="L36" s="14">
        <f t="shared" si="0"/>
        <v>100</v>
      </c>
    </row>
    <row r="37" spans="1:12" ht="40.5" customHeight="1">
      <c r="A37" s="46" t="s">
        <v>83</v>
      </c>
      <c r="B37" s="47"/>
      <c r="C37" s="48"/>
      <c r="D37" s="4">
        <v>971</v>
      </c>
      <c r="E37" s="3" t="s">
        <v>68</v>
      </c>
      <c r="F37" s="3" t="s">
        <v>224</v>
      </c>
      <c r="G37" s="3" t="s">
        <v>32</v>
      </c>
      <c r="H37" s="34">
        <f>SUM(H38,H47)</f>
        <v>18883900</v>
      </c>
      <c r="I37" s="35"/>
      <c r="J37" s="36"/>
      <c r="K37" s="15">
        <f>SUM(K38+K47)</f>
        <v>18883900</v>
      </c>
      <c r="L37" s="14">
        <f t="shared" si="0"/>
        <v>100</v>
      </c>
    </row>
    <row r="38" spans="1:12" ht="25.5" customHeight="1">
      <c r="A38" s="56" t="s">
        <v>73</v>
      </c>
      <c r="B38" s="56"/>
      <c r="C38" s="57"/>
      <c r="D38" s="4">
        <v>971</v>
      </c>
      <c r="E38" s="3" t="s">
        <v>67</v>
      </c>
      <c r="F38" s="3" t="s">
        <v>224</v>
      </c>
      <c r="G38" s="3" t="s">
        <v>32</v>
      </c>
      <c r="H38" s="34">
        <f>SUM(H40)</f>
        <v>16633900</v>
      </c>
      <c r="I38" s="35"/>
      <c r="J38" s="36"/>
      <c r="K38" s="15">
        <f>SUM(K39)</f>
        <v>16633900</v>
      </c>
      <c r="L38" s="14">
        <f t="shared" si="0"/>
        <v>100</v>
      </c>
    </row>
    <row r="39" spans="1:12" ht="36" customHeight="1">
      <c r="A39" s="55" t="s">
        <v>420</v>
      </c>
      <c r="B39" s="56"/>
      <c r="C39" s="57"/>
      <c r="D39" s="4">
        <v>971</v>
      </c>
      <c r="E39" s="3" t="s">
        <v>67</v>
      </c>
      <c r="F39" s="3" t="s">
        <v>221</v>
      </c>
      <c r="G39" s="3" t="s">
        <v>32</v>
      </c>
      <c r="H39" s="34">
        <f>SUM(H40)</f>
        <v>16633900</v>
      </c>
      <c r="I39" s="35"/>
      <c r="J39" s="36"/>
      <c r="K39" s="15">
        <f>SUM(K40)</f>
        <v>16633900</v>
      </c>
      <c r="L39" s="14">
        <f t="shared" si="0"/>
        <v>100</v>
      </c>
    </row>
    <row r="40" spans="1:12" ht="26.25" customHeight="1">
      <c r="A40" s="31" t="s">
        <v>421</v>
      </c>
      <c r="B40" s="32"/>
      <c r="C40" s="33"/>
      <c r="D40" s="4">
        <v>971</v>
      </c>
      <c r="E40" s="3" t="s">
        <v>67</v>
      </c>
      <c r="F40" s="3" t="s">
        <v>222</v>
      </c>
      <c r="G40" s="3" t="s">
        <v>32</v>
      </c>
      <c r="H40" s="34">
        <f>SUM(H41,H44)</f>
        <v>16633900</v>
      </c>
      <c r="I40" s="35"/>
      <c r="J40" s="36"/>
      <c r="K40" s="15">
        <f>SUM(K41,K44)</f>
        <v>16633900</v>
      </c>
      <c r="L40" s="14">
        <f t="shared" si="0"/>
        <v>100</v>
      </c>
    </row>
    <row r="41" spans="1:12" ht="39" customHeight="1">
      <c r="A41" s="31" t="s">
        <v>373</v>
      </c>
      <c r="B41" s="32"/>
      <c r="C41" s="33"/>
      <c r="D41" s="4">
        <v>971</v>
      </c>
      <c r="E41" s="3" t="s">
        <v>67</v>
      </c>
      <c r="F41" s="3" t="s">
        <v>372</v>
      </c>
      <c r="G41" s="3" t="s">
        <v>32</v>
      </c>
      <c r="H41" s="34">
        <f>SUM(H42)</f>
        <v>11839650</v>
      </c>
      <c r="I41" s="35"/>
      <c r="J41" s="36"/>
      <c r="K41" s="15">
        <f>SUM(K42)</f>
        <v>11839650</v>
      </c>
      <c r="L41" s="14">
        <f t="shared" si="0"/>
        <v>100</v>
      </c>
    </row>
    <row r="42" spans="1:12" ht="14.25" customHeight="1">
      <c r="A42" s="31" t="s">
        <v>7</v>
      </c>
      <c r="B42" s="32"/>
      <c r="C42" s="33"/>
      <c r="D42" s="4">
        <v>971</v>
      </c>
      <c r="E42" s="3" t="s">
        <v>67</v>
      </c>
      <c r="F42" s="3" t="s">
        <v>372</v>
      </c>
      <c r="G42" s="3" t="s">
        <v>51</v>
      </c>
      <c r="H42" s="34">
        <f>SUM(H43)</f>
        <v>11839650</v>
      </c>
      <c r="I42" s="35"/>
      <c r="J42" s="36"/>
      <c r="K42" s="15">
        <f>SUM(K43)</f>
        <v>11839650</v>
      </c>
      <c r="L42" s="14">
        <f t="shared" si="0"/>
        <v>100</v>
      </c>
    </row>
    <row r="43" spans="1:12" ht="13.5" customHeight="1">
      <c r="A43" s="31" t="s">
        <v>130</v>
      </c>
      <c r="B43" s="32"/>
      <c r="C43" s="33"/>
      <c r="D43" s="4">
        <v>971</v>
      </c>
      <c r="E43" s="3" t="s">
        <v>67</v>
      </c>
      <c r="F43" s="3" t="s">
        <v>372</v>
      </c>
      <c r="G43" s="3" t="s">
        <v>131</v>
      </c>
      <c r="H43" s="34">
        <v>11839650</v>
      </c>
      <c r="I43" s="35"/>
      <c r="J43" s="36"/>
      <c r="K43" s="15">
        <v>11839650</v>
      </c>
      <c r="L43" s="14">
        <f t="shared" si="0"/>
        <v>100</v>
      </c>
    </row>
    <row r="44" spans="1:12" ht="22.5" customHeight="1">
      <c r="A44" s="31" t="s">
        <v>208</v>
      </c>
      <c r="B44" s="32"/>
      <c r="C44" s="33"/>
      <c r="D44" s="4">
        <v>971</v>
      </c>
      <c r="E44" s="3" t="s">
        <v>67</v>
      </c>
      <c r="F44" s="3" t="s">
        <v>225</v>
      </c>
      <c r="G44" s="3" t="s">
        <v>32</v>
      </c>
      <c r="H44" s="34">
        <f>SUM(H45)</f>
        <v>4794250</v>
      </c>
      <c r="I44" s="35"/>
      <c r="J44" s="36"/>
      <c r="K44" s="15">
        <f>SUM(K45)</f>
        <v>4794250</v>
      </c>
      <c r="L44" s="14">
        <f t="shared" si="0"/>
        <v>100</v>
      </c>
    </row>
    <row r="45" spans="1:12" ht="13.5" customHeight="1">
      <c r="A45" s="31" t="s">
        <v>7</v>
      </c>
      <c r="B45" s="32"/>
      <c r="C45" s="33"/>
      <c r="D45" s="4">
        <v>971</v>
      </c>
      <c r="E45" s="3" t="s">
        <v>67</v>
      </c>
      <c r="F45" s="3" t="s">
        <v>226</v>
      </c>
      <c r="G45" s="3" t="s">
        <v>51</v>
      </c>
      <c r="H45" s="34">
        <f>SUM(H46)</f>
        <v>4794250</v>
      </c>
      <c r="I45" s="35"/>
      <c r="J45" s="36"/>
      <c r="K45" s="15">
        <f>SUM(K46)</f>
        <v>4794250</v>
      </c>
      <c r="L45" s="14">
        <f t="shared" si="0"/>
        <v>100</v>
      </c>
    </row>
    <row r="46" spans="1:12" ht="11.25" customHeight="1">
      <c r="A46" s="31" t="s">
        <v>130</v>
      </c>
      <c r="B46" s="32"/>
      <c r="C46" s="33"/>
      <c r="D46" s="4">
        <v>971</v>
      </c>
      <c r="E46" s="3" t="s">
        <v>67</v>
      </c>
      <c r="F46" s="3" t="s">
        <v>226</v>
      </c>
      <c r="G46" s="3" t="s">
        <v>131</v>
      </c>
      <c r="H46" s="34">
        <v>4794250</v>
      </c>
      <c r="I46" s="35"/>
      <c r="J46" s="36"/>
      <c r="K46" s="15">
        <v>4794250</v>
      </c>
      <c r="L46" s="14">
        <f t="shared" si="0"/>
        <v>100</v>
      </c>
    </row>
    <row r="47" spans="1:12" ht="23.25" customHeight="1">
      <c r="A47" s="55" t="s">
        <v>219</v>
      </c>
      <c r="B47" s="56"/>
      <c r="C47" s="57"/>
      <c r="D47" s="4">
        <v>971</v>
      </c>
      <c r="E47" s="3" t="s">
        <v>218</v>
      </c>
      <c r="F47" s="3" t="s">
        <v>224</v>
      </c>
      <c r="G47" s="3" t="s">
        <v>32</v>
      </c>
      <c r="H47" s="34">
        <f>SUM(H48)</f>
        <v>2250000</v>
      </c>
      <c r="I47" s="35"/>
      <c r="J47" s="36"/>
      <c r="K47" s="15">
        <f>SUM(K48)</f>
        <v>2250000</v>
      </c>
      <c r="L47" s="14">
        <f t="shared" si="0"/>
        <v>100</v>
      </c>
    </row>
    <row r="48" spans="1:12" ht="43.5" customHeight="1">
      <c r="A48" s="55" t="s">
        <v>522</v>
      </c>
      <c r="B48" s="56"/>
      <c r="C48" s="57"/>
      <c r="D48" s="4">
        <v>971</v>
      </c>
      <c r="E48" s="3" t="s">
        <v>218</v>
      </c>
      <c r="F48" s="3" t="s">
        <v>221</v>
      </c>
      <c r="G48" s="3" t="s">
        <v>32</v>
      </c>
      <c r="H48" s="34">
        <f>SUM(H49)</f>
        <v>2250000</v>
      </c>
      <c r="I48" s="35"/>
      <c r="J48" s="36"/>
      <c r="K48" s="15">
        <f>SUM(K49)</f>
        <v>2250000</v>
      </c>
      <c r="L48" s="14">
        <f t="shared" si="0"/>
        <v>100</v>
      </c>
    </row>
    <row r="49" spans="1:12" ht="27" customHeight="1">
      <c r="A49" s="31" t="s">
        <v>421</v>
      </c>
      <c r="B49" s="32"/>
      <c r="C49" s="33"/>
      <c r="D49" s="4">
        <v>971</v>
      </c>
      <c r="E49" s="3" t="s">
        <v>218</v>
      </c>
      <c r="F49" s="3" t="s">
        <v>222</v>
      </c>
      <c r="G49" s="3" t="s">
        <v>32</v>
      </c>
      <c r="H49" s="34">
        <f>SUM(H50)</f>
        <v>2250000</v>
      </c>
      <c r="I49" s="35"/>
      <c r="J49" s="36"/>
      <c r="K49" s="15">
        <f>SUM(K50)</f>
        <v>2250000</v>
      </c>
      <c r="L49" s="14">
        <f t="shared" si="0"/>
        <v>100</v>
      </c>
    </row>
    <row r="50" spans="1:12" ht="27" customHeight="1">
      <c r="A50" s="55" t="s">
        <v>217</v>
      </c>
      <c r="B50" s="56"/>
      <c r="C50" s="57"/>
      <c r="D50" s="4">
        <v>971</v>
      </c>
      <c r="E50" s="3" t="s">
        <v>218</v>
      </c>
      <c r="F50" s="3" t="s">
        <v>406</v>
      </c>
      <c r="G50" s="3" t="s">
        <v>32</v>
      </c>
      <c r="H50" s="34">
        <f>SUM(H51)</f>
        <v>2250000</v>
      </c>
      <c r="I50" s="35"/>
      <c r="J50" s="36"/>
      <c r="K50" s="15">
        <f>SUM(K51)</f>
        <v>2250000</v>
      </c>
      <c r="L50" s="14">
        <f t="shared" si="0"/>
        <v>100</v>
      </c>
    </row>
    <row r="51" spans="1:12" ht="18.75" customHeight="1">
      <c r="A51" s="31" t="s">
        <v>7</v>
      </c>
      <c r="B51" s="32"/>
      <c r="C51" s="33"/>
      <c r="D51" s="4">
        <v>971</v>
      </c>
      <c r="E51" s="3" t="s">
        <v>218</v>
      </c>
      <c r="F51" s="3" t="s">
        <v>406</v>
      </c>
      <c r="G51" s="3" t="s">
        <v>51</v>
      </c>
      <c r="H51" s="34">
        <f>SUM(H52)</f>
        <v>2250000</v>
      </c>
      <c r="I51" s="35"/>
      <c r="J51" s="36"/>
      <c r="K51" s="15">
        <f>SUM(K52)</f>
        <v>2250000</v>
      </c>
      <c r="L51" s="14">
        <f t="shared" si="0"/>
        <v>100</v>
      </c>
    </row>
    <row r="52" spans="1:12" ht="18" customHeight="1">
      <c r="A52" s="31" t="s">
        <v>130</v>
      </c>
      <c r="B52" s="32"/>
      <c r="C52" s="33"/>
      <c r="D52" s="4">
        <v>971</v>
      </c>
      <c r="E52" s="3" t="s">
        <v>218</v>
      </c>
      <c r="F52" s="3" t="s">
        <v>406</v>
      </c>
      <c r="G52" s="3" t="s">
        <v>131</v>
      </c>
      <c r="H52" s="34">
        <v>2250000</v>
      </c>
      <c r="I52" s="35"/>
      <c r="J52" s="36"/>
      <c r="K52" s="15">
        <v>2250000</v>
      </c>
      <c r="L52" s="14">
        <f t="shared" si="0"/>
        <v>100</v>
      </c>
    </row>
    <row r="53" spans="1:12" ht="25.5" customHeight="1">
      <c r="A53" s="70" t="s">
        <v>26</v>
      </c>
      <c r="B53" s="71"/>
      <c r="C53" s="72"/>
      <c r="D53" s="4">
        <v>977</v>
      </c>
      <c r="E53" s="3" t="s">
        <v>28</v>
      </c>
      <c r="F53" s="3" t="s">
        <v>224</v>
      </c>
      <c r="G53" s="3" t="s">
        <v>32</v>
      </c>
      <c r="H53" s="52">
        <f>SUM(H54)</f>
        <v>231594166.57</v>
      </c>
      <c r="I53" s="53"/>
      <c r="J53" s="54"/>
      <c r="K53" s="21">
        <f>SUM(K55,K185,K193,K201,K264,K380,K414,K454,K463,)</f>
        <v>207247584.64</v>
      </c>
      <c r="L53" s="14">
        <f>SUM(K53/H53*100)</f>
        <v>89.48739413838337</v>
      </c>
    </row>
    <row r="54" spans="1:12" ht="0" customHeight="1" hidden="1">
      <c r="A54" s="46" t="s">
        <v>9</v>
      </c>
      <c r="B54" s="47"/>
      <c r="C54" s="48"/>
      <c r="D54" s="4">
        <v>977</v>
      </c>
      <c r="E54" s="3" t="s">
        <v>28</v>
      </c>
      <c r="F54" s="3" t="s">
        <v>224</v>
      </c>
      <c r="G54" s="3" t="s">
        <v>32</v>
      </c>
      <c r="H54" s="34">
        <f>SUM(H55,H185,H193,H201,H264,H380,H414,H454,H463,)</f>
        <v>231594166.57</v>
      </c>
      <c r="I54" s="35"/>
      <c r="J54" s="36"/>
      <c r="K54" s="17"/>
      <c r="L54" s="16"/>
    </row>
    <row r="55" spans="1:12" ht="12.75">
      <c r="A55" s="46" t="s">
        <v>5</v>
      </c>
      <c r="B55" s="47"/>
      <c r="C55" s="48"/>
      <c r="D55" s="4">
        <v>977</v>
      </c>
      <c r="E55" s="3" t="s">
        <v>30</v>
      </c>
      <c r="F55" s="3" t="s">
        <v>224</v>
      </c>
      <c r="G55" s="3" t="s">
        <v>32</v>
      </c>
      <c r="H55" s="86">
        <f>SUM(H56,H63,H83,H87,H91,H97,H103,)</f>
        <v>30813383.519999996</v>
      </c>
      <c r="I55" s="84"/>
      <c r="J55" s="85"/>
      <c r="K55" s="15">
        <f>SUM(K56,K63,K83,K86,K91,K97,K103,)</f>
        <v>30810160.519999996</v>
      </c>
      <c r="L55" s="14">
        <f aca="true" t="shared" si="1" ref="L55:L74">SUM(K55/H55*100)</f>
        <v>99.98954025935546</v>
      </c>
    </row>
    <row r="56" spans="1:12" ht="27.75" customHeight="1">
      <c r="A56" s="46" t="s">
        <v>50</v>
      </c>
      <c r="B56" s="47"/>
      <c r="C56" s="48"/>
      <c r="D56" s="4">
        <v>977</v>
      </c>
      <c r="E56" s="3" t="s">
        <v>31</v>
      </c>
      <c r="F56" s="3" t="s">
        <v>224</v>
      </c>
      <c r="G56" s="3" t="s">
        <v>32</v>
      </c>
      <c r="H56" s="34">
        <f>SUM(H57)</f>
        <v>1924810.05</v>
      </c>
      <c r="I56" s="35"/>
      <c r="J56" s="36"/>
      <c r="K56" s="15">
        <f aca="true" t="shared" si="2" ref="K56:K61">SUM(K57)</f>
        <v>1924810.05</v>
      </c>
      <c r="L56" s="14">
        <f t="shared" si="1"/>
        <v>100</v>
      </c>
    </row>
    <row r="57" spans="1:12" ht="16.5" customHeight="1">
      <c r="A57" s="31" t="s">
        <v>98</v>
      </c>
      <c r="B57" s="32"/>
      <c r="C57" s="33"/>
      <c r="D57" s="4">
        <v>977</v>
      </c>
      <c r="E57" s="3" t="s">
        <v>31</v>
      </c>
      <c r="F57" s="3" t="s">
        <v>228</v>
      </c>
      <c r="G57" s="3" t="s">
        <v>32</v>
      </c>
      <c r="H57" s="34">
        <f>SUM(H58)</f>
        <v>1924810.05</v>
      </c>
      <c r="I57" s="35"/>
      <c r="J57" s="36"/>
      <c r="K57" s="15">
        <f t="shared" si="2"/>
        <v>1924810.05</v>
      </c>
      <c r="L57" s="14">
        <f t="shared" si="1"/>
        <v>100</v>
      </c>
    </row>
    <row r="58" spans="1:12" ht="21.75" customHeight="1">
      <c r="A58" s="31" t="s">
        <v>99</v>
      </c>
      <c r="B58" s="32"/>
      <c r="C58" s="33"/>
      <c r="D58" s="4">
        <v>977</v>
      </c>
      <c r="E58" s="3" t="s">
        <v>31</v>
      </c>
      <c r="F58" s="3" t="s">
        <v>229</v>
      </c>
      <c r="G58" s="3" t="s">
        <v>32</v>
      </c>
      <c r="H58" s="34">
        <f>SUM(H59)</f>
        <v>1924810.05</v>
      </c>
      <c r="I58" s="35"/>
      <c r="J58" s="36"/>
      <c r="K58" s="15">
        <f t="shared" si="2"/>
        <v>1924810.05</v>
      </c>
      <c r="L58" s="14">
        <f t="shared" si="1"/>
        <v>100</v>
      </c>
    </row>
    <row r="59" spans="1:12" ht="16.5" customHeight="1">
      <c r="A59" s="31" t="s">
        <v>227</v>
      </c>
      <c r="B59" s="32"/>
      <c r="C59" s="33"/>
      <c r="D59" s="4">
        <v>977</v>
      </c>
      <c r="E59" s="3" t="s">
        <v>31</v>
      </c>
      <c r="F59" s="3" t="s">
        <v>230</v>
      </c>
      <c r="G59" s="3" t="s">
        <v>32</v>
      </c>
      <c r="H59" s="34">
        <f>SUM(H60)</f>
        <v>1924810.05</v>
      </c>
      <c r="I59" s="35"/>
      <c r="J59" s="36"/>
      <c r="K59" s="15">
        <f>SUM(K60)</f>
        <v>1924810.05</v>
      </c>
      <c r="L59" s="14">
        <f t="shared" si="1"/>
        <v>100</v>
      </c>
    </row>
    <row r="60" spans="1:12" ht="16.5" customHeight="1">
      <c r="A60" s="31" t="s">
        <v>140</v>
      </c>
      <c r="B60" s="32"/>
      <c r="C60" s="33"/>
      <c r="D60" s="4">
        <v>977</v>
      </c>
      <c r="E60" s="3" t="s">
        <v>31</v>
      </c>
      <c r="F60" s="3" t="s">
        <v>231</v>
      </c>
      <c r="G60" s="3" t="s">
        <v>32</v>
      </c>
      <c r="H60" s="34">
        <f>SUM(H62)</f>
        <v>1924810.05</v>
      </c>
      <c r="I60" s="35"/>
      <c r="J60" s="36"/>
      <c r="K60" s="15">
        <f>SUM(K61)</f>
        <v>1924810.05</v>
      </c>
      <c r="L60" s="14">
        <f t="shared" si="1"/>
        <v>100</v>
      </c>
    </row>
    <row r="61" spans="1:12" ht="39.75" customHeight="1">
      <c r="A61" s="31" t="s">
        <v>100</v>
      </c>
      <c r="B61" s="32"/>
      <c r="C61" s="33"/>
      <c r="D61" s="4">
        <v>977</v>
      </c>
      <c r="E61" s="3" t="s">
        <v>31</v>
      </c>
      <c r="F61" s="3" t="s">
        <v>231</v>
      </c>
      <c r="G61" s="3" t="s">
        <v>102</v>
      </c>
      <c r="H61" s="34">
        <f>SUM(H62)</f>
        <v>1924810.05</v>
      </c>
      <c r="I61" s="35"/>
      <c r="J61" s="36"/>
      <c r="K61" s="15">
        <f t="shared" si="2"/>
        <v>1924810.05</v>
      </c>
      <c r="L61" s="14">
        <f t="shared" si="1"/>
        <v>100</v>
      </c>
    </row>
    <row r="62" spans="1:12" ht="19.5" customHeight="1">
      <c r="A62" s="31" t="s">
        <v>101</v>
      </c>
      <c r="B62" s="32"/>
      <c r="C62" s="33"/>
      <c r="D62" s="4">
        <v>977</v>
      </c>
      <c r="E62" s="3" t="s">
        <v>31</v>
      </c>
      <c r="F62" s="3" t="s">
        <v>231</v>
      </c>
      <c r="G62" s="3" t="s">
        <v>103</v>
      </c>
      <c r="H62" s="34">
        <v>1924810.05</v>
      </c>
      <c r="I62" s="35"/>
      <c r="J62" s="36"/>
      <c r="K62" s="15">
        <v>1924810.05</v>
      </c>
      <c r="L62" s="14">
        <f t="shared" si="1"/>
        <v>100</v>
      </c>
    </row>
    <row r="63" spans="1:12" ht="36.75" customHeight="1">
      <c r="A63" s="46" t="s">
        <v>52</v>
      </c>
      <c r="B63" s="47"/>
      <c r="C63" s="48"/>
      <c r="D63" s="4">
        <v>977</v>
      </c>
      <c r="E63" s="3" t="s">
        <v>33</v>
      </c>
      <c r="F63" s="3" t="s">
        <v>224</v>
      </c>
      <c r="G63" s="3" t="s">
        <v>32</v>
      </c>
      <c r="H63" s="34">
        <f>SUM(H64+H69)</f>
        <v>4666835.85</v>
      </c>
      <c r="I63" s="35"/>
      <c r="J63" s="36"/>
      <c r="K63" s="15">
        <f>SUM(K64+K69)</f>
        <v>4666835.85</v>
      </c>
      <c r="L63" s="14">
        <f t="shared" si="1"/>
        <v>100</v>
      </c>
    </row>
    <row r="64" spans="1:12" ht="27.75" customHeight="1">
      <c r="A64" s="55" t="s">
        <v>432</v>
      </c>
      <c r="B64" s="56"/>
      <c r="C64" s="57"/>
      <c r="D64" s="4">
        <v>977</v>
      </c>
      <c r="E64" s="3" t="s">
        <v>33</v>
      </c>
      <c r="F64" s="3" t="s">
        <v>254</v>
      </c>
      <c r="G64" s="3" t="s">
        <v>32</v>
      </c>
      <c r="H64" s="34">
        <f>SUM(H65)</f>
        <v>95400.14</v>
      </c>
      <c r="I64" s="35"/>
      <c r="J64" s="36"/>
      <c r="K64" s="15">
        <f>SUM(K65)</f>
        <v>95400.14</v>
      </c>
      <c r="L64" s="14">
        <f>SUM(K64/H64*100)</f>
        <v>100</v>
      </c>
    </row>
    <row r="65" spans="1:12" ht="51" customHeight="1">
      <c r="A65" s="74" t="s">
        <v>619</v>
      </c>
      <c r="B65" s="75"/>
      <c r="C65" s="76"/>
      <c r="D65" s="4">
        <v>977</v>
      </c>
      <c r="E65" s="3" t="s">
        <v>33</v>
      </c>
      <c r="F65" s="3" t="s">
        <v>439</v>
      </c>
      <c r="G65" s="3" t="s">
        <v>32</v>
      </c>
      <c r="H65" s="34">
        <f>SUM(H66)</f>
        <v>95400.14</v>
      </c>
      <c r="I65" s="35"/>
      <c r="J65" s="36"/>
      <c r="K65" s="15">
        <f>SUM(K66)</f>
        <v>95400.14</v>
      </c>
      <c r="L65" s="14">
        <f>SUM(K65/H65*100)</f>
        <v>100</v>
      </c>
    </row>
    <row r="66" spans="1:12" ht="36.75" customHeight="1">
      <c r="A66" s="32" t="s">
        <v>539</v>
      </c>
      <c r="B66" s="32"/>
      <c r="C66" s="33"/>
      <c r="D66" s="4">
        <v>977</v>
      </c>
      <c r="E66" s="3" t="s">
        <v>33</v>
      </c>
      <c r="F66" s="3" t="s">
        <v>659</v>
      </c>
      <c r="G66" s="3" t="s">
        <v>32</v>
      </c>
      <c r="H66" s="34">
        <f>SUM(H67,I69)</f>
        <v>95400.14</v>
      </c>
      <c r="I66" s="35"/>
      <c r="J66" s="36"/>
      <c r="K66" s="15">
        <f>SUM(K67)</f>
        <v>95400.14</v>
      </c>
      <c r="L66" s="14">
        <f>SUM(K66/H66*100)</f>
        <v>100</v>
      </c>
    </row>
    <row r="67" spans="1:12" ht="42" customHeight="1">
      <c r="A67" s="31" t="s">
        <v>100</v>
      </c>
      <c r="B67" s="32"/>
      <c r="C67" s="33"/>
      <c r="D67" s="4">
        <v>977</v>
      </c>
      <c r="E67" s="3" t="s">
        <v>33</v>
      </c>
      <c r="F67" s="3" t="s">
        <v>659</v>
      </c>
      <c r="G67" s="3" t="s">
        <v>102</v>
      </c>
      <c r="H67" s="34">
        <f>SUM(H68)</f>
        <v>95400.14</v>
      </c>
      <c r="I67" s="35"/>
      <c r="J67" s="36"/>
      <c r="K67" s="15">
        <f>SUM(K68)</f>
        <v>95400.14</v>
      </c>
      <c r="L67" s="14">
        <f>SUM(K67/H67*100)</f>
        <v>100</v>
      </c>
    </row>
    <row r="68" spans="1:12" ht="24" customHeight="1">
      <c r="A68" s="43" t="s">
        <v>104</v>
      </c>
      <c r="B68" s="44"/>
      <c r="C68" s="45"/>
      <c r="D68" s="4">
        <v>977</v>
      </c>
      <c r="E68" s="3" t="s">
        <v>33</v>
      </c>
      <c r="F68" s="3" t="s">
        <v>659</v>
      </c>
      <c r="G68" s="3" t="s">
        <v>103</v>
      </c>
      <c r="H68" s="34">
        <v>95400.14</v>
      </c>
      <c r="I68" s="35"/>
      <c r="J68" s="36"/>
      <c r="K68" s="15">
        <v>95400.14</v>
      </c>
      <c r="L68" s="14">
        <f>SUM(K68/H68*100)</f>
        <v>100</v>
      </c>
    </row>
    <row r="69" spans="1:12" ht="18" customHeight="1">
      <c r="A69" s="31" t="s">
        <v>98</v>
      </c>
      <c r="B69" s="32"/>
      <c r="C69" s="33"/>
      <c r="D69" s="4">
        <v>977</v>
      </c>
      <c r="E69" s="3" t="s">
        <v>33</v>
      </c>
      <c r="F69" s="3" t="s">
        <v>228</v>
      </c>
      <c r="G69" s="3" t="s">
        <v>32</v>
      </c>
      <c r="H69" s="34">
        <f>SUM(H70)</f>
        <v>4571435.71</v>
      </c>
      <c r="I69" s="35"/>
      <c r="J69" s="36"/>
      <c r="K69" s="15">
        <f>SUM(K70)</f>
        <v>4571435.71</v>
      </c>
      <c r="L69" s="14">
        <f t="shared" si="1"/>
        <v>100</v>
      </c>
    </row>
    <row r="70" spans="1:12" ht="24" customHeight="1">
      <c r="A70" s="31" t="s">
        <v>99</v>
      </c>
      <c r="B70" s="32"/>
      <c r="C70" s="33"/>
      <c r="D70" s="4">
        <v>977</v>
      </c>
      <c r="E70" s="3" t="s">
        <v>33</v>
      </c>
      <c r="F70" s="3" t="s">
        <v>229</v>
      </c>
      <c r="G70" s="3" t="s">
        <v>32</v>
      </c>
      <c r="H70" s="34">
        <f>SUM(H71)</f>
        <v>4571435.71</v>
      </c>
      <c r="I70" s="35"/>
      <c r="J70" s="36"/>
      <c r="K70" s="15">
        <f>SUM(K71)</f>
        <v>4571435.71</v>
      </c>
      <c r="L70" s="14">
        <f t="shared" si="1"/>
        <v>100</v>
      </c>
    </row>
    <row r="71" spans="1:12" ht="16.5" customHeight="1">
      <c r="A71" s="31" t="s">
        <v>235</v>
      </c>
      <c r="B71" s="32"/>
      <c r="C71" s="33"/>
      <c r="D71" s="4">
        <v>977</v>
      </c>
      <c r="E71" s="3" t="s">
        <v>33</v>
      </c>
      <c r="F71" s="3" t="s">
        <v>230</v>
      </c>
      <c r="G71" s="3" t="s">
        <v>32</v>
      </c>
      <c r="H71" s="34">
        <f>SUM(H72+H80)</f>
        <v>4571435.71</v>
      </c>
      <c r="I71" s="35"/>
      <c r="J71" s="36"/>
      <c r="K71" s="15">
        <f>SUM(K72+K80)</f>
        <v>4571435.71</v>
      </c>
      <c r="L71" s="14">
        <f t="shared" si="1"/>
        <v>100</v>
      </c>
    </row>
    <row r="72" spans="1:12" ht="24" customHeight="1">
      <c r="A72" s="31" t="s">
        <v>141</v>
      </c>
      <c r="B72" s="32"/>
      <c r="C72" s="33"/>
      <c r="D72" s="4">
        <v>977</v>
      </c>
      <c r="E72" s="3" t="s">
        <v>33</v>
      </c>
      <c r="F72" s="3" t="s">
        <v>232</v>
      </c>
      <c r="G72" s="3" t="s">
        <v>32</v>
      </c>
      <c r="H72" s="34">
        <f>SUM(H74:J79)</f>
        <v>4571435.71</v>
      </c>
      <c r="I72" s="35"/>
      <c r="J72" s="36"/>
      <c r="K72" s="15">
        <f>SUM(K73,K79)</f>
        <v>4571435.71</v>
      </c>
      <c r="L72" s="14">
        <f t="shared" si="1"/>
        <v>100</v>
      </c>
    </row>
    <row r="73" spans="1:12" ht="40.5" customHeight="1">
      <c r="A73" s="31" t="s">
        <v>100</v>
      </c>
      <c r="B73" s="32"/>
      <c r="C73" s="33"/>
      <c r="D73" s="4">
        <v>977</v>
      </c>
      <c r="E73" s="3" t="s">
        <v>33</v>
      </c>
      <c r="F73" s="3" t="s">
        <v>233</v>
      </c>
      <c r="G73" s="3" t="s">
        <v>102</v>
      </c>
      <c r="H73" s="34">
        <f>SUM(H74)</f>
        <v>4435040.05</v>
      </c>
      <c r="I73" s="35"/>
      <c r="J73" s="36"/>
      <c r="K73" s="17">
        <f>SUM(K74)</f>
        <v>4435040.05</v>
      </c>
      <c r="L73" s="14">
        <f t="shared" si="1"/>
        <v>100</v>
      </c>
    </row>
    <row r="74" spans="1:12" ht="21.75" customHeight="1">
      <c r="A74" s="43" t="s">
        <v>104</v>
      </c>
      <c r="B74" s="44"/>
      <c r="C74" s="45"/>
      <c r="D74" s="4">
        <v>977</v>
      </c>
      <c r="E74" s="3" t="s">
        <v>33</v>
      </c>
      <c r="F74" s="3" t="s">
        <v>233</v>
      </c>
      <c r="G74" s="3" t="s">
        <v>103</v>
      </c>
      <c r="H74" s="34">
        <v>4435040.05</v>
      </c>
      <c r="I74" s="35"/>
      <c r="J74" s="36"/>
      <c r="K74" s="15">
        <v>4435040.05</v>
      </c>
      <c r="L74" s="14">
        <f t="shared" si="1"/>
        <v>100</v>
      </c>
    </row>
    <row r="75" spans="1:12" ht="0" customHeight="1" hidden="1">
      <c r="A75" s="31" t="s">
        <v>107</v>
      </c>
      <c r="B75" s="32"/>
      <c r="C75" s="33"/>
      <c r="D75" s="4">
        <v>977</v>
      </c>
      <c r="E75" s="3" t="s">
        <v>33</v>
      </c>
      <c r="F75" s="3" t="s">
        <v>129</v>
      </c>
      <c r="G75" s="3" t="s">
        <v>109</v>
      </c>
      <c r="H75" s="34">
        <f>SUM(H76)</f>
        <v>0</v>
      </c>
      <c r="I75" s="35"/>
      <c r="J75" s="36"/>
      <c r="K75" s="17"/>
      <c r="L75" s="16"/>
    </row>
    <row r="76" spans="1:12" ht="22.5" customHeight="1" hidden="1">
      <c r="A76" s="31" t="s">
        <v>108</v>
      </c>
      <c r="B76" s="32"/>
      <c r="C76" s="33"/>
      <c r="D76" s="4">
        <v>977</v>
      </c>
      <c r="E76" s="3" t="s">
        <v>33</v>
      </c>
      <c r="F76" s="3" t="s">
        <v>129</v>
      </c>
      <c r="G76" s="3" t="s">
        <v>110</v>
      </c>
      <c r="H76" s="34">
        <v>0</v>
      </c>
      <c r="I76" s="35"/>
      <c r="J76" s="36"/>
      <c r="K76" s="17"/>
      <c r="L76" s="16"/>
    </row>
    <row r="77" spans="1:12" ht="22.5" customHeight="1" hidden="1">
      <c r="A77" s="31" t="s">
        <v>108</v>
      </c>
      <c r="B77" s="32"/>
      <c r="C77" s="33"/>
      <c r="D77" s="4">
        <v>977</v>
      </c>
      <c r="E77" s="3" t="s">
        <v>33</v>
      </c>
      <c r="F77" s="3" t="s">
        <v>129</v>
      </c>
      <c r="G77" s="3" t="s">
        <v>110</v>
      </c>
      <c r="H77" s="34">
        <v>0</v>
      </c>
      <c r="I77" s="35"/>
      <c r="J77" s="36"/>
      <c r="K77" s="17"/>
      <c r="L77" s="16"/>
    </row>
    <row r="78" spans="1:12" ht="0" customHeight="1" hidden="1">
      <c r="A78" s="31" t="s">
        <v>212</v>
      </c>
      <c r="B78" s="32"/>
      <c r="C78" s="33"/>
      <c r="D78" s="4">
        <v>977</v>
      </c>
      <c r="E78" s="3" t="s">
        <v>33</v>
      </c>
      <c r="F78" s="3" t="s">
        <v>233</v>
      </c>
      <c r="G78" s="3" t="s">
        <v>211</v>
      </c>
      <c r="H78" s="34">
        <v>0</v>
      </c>
      <c r="I78" s="35"/>
      <c r="J78" s="36"/>
      <c r="K78" s="17"/>
      <c r="L78" s="16"/>
    </row>
    <row r="79" spans="1:12" ht="15" customHeight="1">
      <c r="A79" s="31" t="s">
        <v>126</v>
      </c>
      <c r="B79" s="32"/>
      <c r="C79" s="33"/>
      <c r="D79" s="4">
        <v>977</v>
      </c>
      <c r="E79" s="3" t="s">
        <v>33</v>
      </c>
      <c r="F79" s="3" t="s">
        <v>233</v>
      </c>
      <c r="G79" s="3" t="s">
        <v>128</v>
      </c>
      <c r="H79" s="34">
        <v>136395.66</v>
      </c>
      <c r="I79" s="35"/>
      <c r="J79" s="36"/>
      <c r="K79" s="15">
        <v>136395.66</v>
      </c>
      <c r="L79" s="14">
        <f aca="true" t="shared" si="3" ref="L79:L123">SUM(K79/H79*100)</f>
        <v>100</v>
      </c>
    </row>
    <row r="80" spans="1:12" ht="37.5" customHeight="1" hidden="1">
      <c r="A80" s="31" t="s">
        <v>539</v>
      </c>
      <c r="B80" s="32"/>
      <c r="C80" s="33"/>
      <c r="D80" s="4">
        <v>977</v>
      </c>
      <c r="E80" s="3" t="s">
        <v>33</v>
      </c>
      <c r="F80" s="3" t="s">
        <v>480</v>
      </c>
      <c r="G80" s="3" t="s">
        <v>32</v>
      </c>
      <c r="H80" s="34">
        <f>SUM(H81)</f>
        <v>0</v>
      </c>
      <c r="I80" s="35"/>
      <c r="J80" s="36"/>
      <c r="K80" s="15">
        <f>SUM(K81)</f>
        <v>0</v>
      </c>
      <c r="L80" s="15" t="e">
        <f>SUM(K80/H80*100)</f>
        <v>#DIV/0!</v>
      </c>
    </row>
    <row r="81" spans="1:12" ht="39" customHeight="1" hidden="1">
      <c r="A81" s="31" t="s">
        <v>100</v>
      </c>
      <c r="B81" s="32"/>
      <c r="C81" s="33"/>
      <c r="D81" s="4">
        <v>977</v>
      </c>
      <c r="E81" s="3" t="s">
        <v>33</v>
      </c>
      <c r="F81" s="3" t="s">
        <v>480</v>
      </c>
      <c r="G81" s="3" t="s">
        <v>102</v>
      </c>
      <c r="H81" s="34">
        <f>SUM(H82)</f>
        <v>0</v>
      </c>
      <c r="I81" s="35"/>
      <c r="J81" s="36"/>
      <c r="K81" s="15">
        <f>SUM(K82)</f>
        <v>0</v>
      </c>
      <c r="L81" s="15" t="e">
        <f>SUM(K81/H81*100)</f>
        <v>#DIV/0!</v>
      </c>
    </row>
    <row r="82" spans="1:12" ht="21" customHeight="1" hidden="1">
      <c r="A82" s="43" t="s">
        <v>104</v>
      </c>
      <c r="B82" s="44"/>
      <c r="C82" s="45"/>
      <c r="D82" s="4">
        <v>977</v>
      </c>
      <c r="E82" s="3" t="s">
        <v>33</v>
      </c>
      <c r="F82" s="3" t="s">
        <v>480</v>
      </c>
      <c r="G82" s="3" t="s">
        <v>103</v>
      </c>
      <c r="H82" s="34">
        <v>0</v>
      </c>
      <c r="I82" s="35"/>
      <c r="J82" s="36"/>
      <c r="K82" s="15">
        <v>0</v>
      </c>
      <c r="L82" s="15" t="e">
        <f>SUM(K82/H82*100)</f>
        <v>#DIV/0!</v>
      </c>
    </row>
    <row r="83" spans="1:12" ht="14.25" customHeight="1">
      <c r="A83" s="55" t="s">
        <v>63</v>
      </c>
      <c r="B83" s="56"/>
      <c r="C83" s="57"/>
      <c r="D83" s="4">
        <v>977</v>
      </c>
      <c r="E83" s="3" t="s">
        <v>64</v>
      </c>
      <c r="F83" s="3" t="s">
        <v>224</v>
      </c>
      <c r="G83" s="3" t="s">
        <v>32</v>
      </c>
      <c r="H83" s="34">
        <f>SUM(H84)</f>
        <v>12878</v>
      </c>
      <c r="I83" s="35"/>
      <c r="J83" s="36"/>
      <c r="K83" s="15">
        <f>SUM(K84)</f>
        <v>12878</v>
      </c>
      <c r="L83" s="14">
        <f t="shared" si="3"/>
        <v>100</v>
      </c>
    </row>
    <row r="84" spans="1:12" ht="15" customHeight="1">
      <c r="A84" s="31" t="s">
        <v>185</v>
      </c>
      <c r="B84" s="32"/>
      <c r="C84" s="33"/>
      <c r="D84" s="4">
        <v>977</v>
      </c>
      <c r="E84" s="3" t="s">
        <v>64</v>
      </c>
      <c r="F84" s="3" t="s">
        <v>234</v>
      </c>
      <c r="G84" s="3" t="s">
        <v>32</v>
      </c>
      <c r="H84" s="34">
        <f>SUM(H85)</f>
        <v>12878</v>
      </c>
      <c r="I84" s="35"/>
      <c r="J84" s="36"/>
      <c r="K84" s="15">
        <f>SUM(K85)</f>
        <v>12878</v>
      </c>
      <c r="L84" s="14">
        <f t="shared" si="3"/>
        <v>100</v>
      </c>
    </row>
    <row r="85" spans="1:12" ht="20.25" customHeight="1">
      <c r="A85" s="31" t="s">
        <v>108</v>
      </c>
      <c r="B85" s="32"/>
      <c r="C85" s="33"/>
      <c r="D85" s="4">
        <v>977</v>
      </c>
      <c r="E85" s="3" t="s">
        <v>64</v>
      </c>
      <c r="F85" s="3" t="s">
        <v>234</v>
      </c>
      <c r="G85" s="3" t="s">
        <v>110</v>
      </c>
      <c r="H85" s="34">
        <v>12878</v>
      </c>
      <c r="I85" s="35"/>
      <c r="J85" s="36"/>
      <c r="K85" s="15">
        <v>12878</v>
      </c>
      <c r="L85" s="14">
        <f t="shared" si="3"/>
        <v>100</v>
      </c>
    </row>
    <row r="86" spans="1:12" ht="34.5" customHeight="1">
      <c r="A86" s="55" t="s">
        <v>420</v>
      </c>
      <c r="B86" s="56"/>
      <c r="C86" s="57"/>
      <c r="D86" s="4">
        <v>977</v>
      </c>
      <c r="E86" s="3" t="s">
        <v>43</v>
      </c>
      <c r="F86" s="3" t="s">
        <v>221</v>
      </c>
      <c r="G86" s="3" t="s">
        <v>32</v>
      </c>
      <c r="H86" s="34">
        <f>SUM(H87)</f>
        <v>764824.04</v>
      </c>
      <c r="I86" s="35"/>
      <c r="J86" s="36"/>
      <c r="K86" s="15">
        <f>SUM(K87)</f>
        <v>764824.04</v>
      </c>
      <c r="L86" s="14">
        <f t="shared" si="3"/>
        <v>100</v>
      </c>
    </row>
    <row r="87" spans="1:12" ht="34.5" customHeight="1">
      <c r="A87" s="31" t="s">
        <v>423</v>
      </c>
      <c r="B87" s="32"/>
      <c r="C87" s="33"/>
      <c r="D87" s="4">
        <v>977</v>
      </c>
      <c r="E87" s="3" t="s">
        <v>43</v>
      </c>
      <c r="F87" s="3" t="s">
        <v>222</v>
      </c>
      <c r="G87" s="3" t="s">
        <v>32</v>
      </c>
      <c r="H87" s="34">
        <f>SUM(H88)</f>
        <v>764824.04</v>
      </c>
      <c r="I87" s="35"/>
      <c r="J87" s="36"/>
      <c r="K87" s="15">
        <f>SUM(K88)</f>
        <v>764824.04</v>
      </c>
      <c r="L87" s="14">
        <f t="shared" si="3"/>
        <v>100</v>
      </c>
    </row>
    <row r="88" spans="1:12" ht="18.75" customHeight="1">
      <c r="A88" s="31" t="s">
        <v>141</v>
      </c>
      <c r="B88" s="32"/>
      <c r="C88" s="33"/>
      <c r="D88" s="4">
        <v>977</v>
      </c>
      <c r="E88" s="3" t="s">
        <v>43</v>
      </c>
      <c r="F88" s="3" t="s">
        <v>223</v>
      </c>
      <c r="G88" s="3" t="s">
        <v>32</v>
      </c>
      <c r="H88" s="34">
        <f>SUM(H89)</f>
        <v>764824.04</v>
      </c>
      <c r="I88" s="35"/>
      <c r="J88" s="36"/>
      <c r="K88" s="15">
        <f>SUM(K89)</f>
        <v>764824.04</v>
      </c>
      <c r="L88" s="14">
        <f t="shared" si="3"/>
        <v>100</v>
      </c>
    </row>
    <row r="89" spans="1:12" ht="33.75" customHeight="1">
      <c r="A89" s="31" t="s">
        <v>100</v>
      </c>
      <c r="B89" s="32"/>
      <c r="C89" s="33"/>
      <c r="D89" s="4">
        <v>977</v>
      </c>
      <c r="E89" s="3" t="s">
        <v>43</v>
      </c>
      <c r="F89" s="3" t="s">
        <v>223</v>
      </c>
      <c r="G89" s="3" t="s">
        <v>102</v>
      </c>
      <c r="H89" s="34">
        <f>SUM(H90)</f>
        <v>764824.04</v>
      </c>
      <c r="I89" s="35"/>
      <c r="J89" s="36"/>
      <c r="K89" s="15">
        <f>SUM(K90)</f>
        <v>764824.04</v>
      </c>
      <c r="L89" s="14">
        <f t="shared" si="3"/>
        <v>100</v>
      </c>
    </row>
    <row r="90" spans="1:12" ht="18.75" customHeight="1">
      <c r="A90" s="43" t="s">
        <v>104</v>
      </c>
      <c r="B90" s="44"/>
      <c r="C90" s="45"/>
      <c r="D90" s="4">
        <v>977</v>
      </c>
      <c r="E90" s="3" t="s">
        <v>43</v>
      </c>
      <c r="F90" s="3" t="s">
        <v>223</v>
      </c>
      <c r="G90" s="3" t="s">
        <v>103</v>
      </c>
      <c r="H90" s="34">
        <v>764824.04</v>
      </c>
      <c r="I90" s="35"/>
      <c r="J90" s="36"/>
      <c r="K90" s="15">
        <v>764824.04</v>
      </c>
      <c r="L90" s="14">
        <f t="shared" si="3"/>
        <v>100</v>
      </c>
    </row>
    <row r="91" spans="1:12" ht="13.5" customHeight="1" hidden="1">
      <c r="A91" s="55" t="s">
        <v>382</v>
      </c>
      <c r="B91" s="56"/>
      <c r="C91" s="57"/>
      <c r="D91" s="4">
        <v>977</v>
      </c>
      <c r="E91" s="3" t="s">
        <v>383</v>
      </c>
      <c r="F91" s="3" t="s">
        <v>224</v>
      </c>
      <c r="G91" s="3" t="s">
        <v>32</v>
      </c>
      <c r="H91" s="34">
        <f>SUM(H93)</f>
        <v>0</v>
      </c>
      <c r="I91" s="35"/>
      <c r="J91" s="36"/>
      <c r="K91" s="15">
        <f>SUM(K92)</f>
        <v>0</v>
      </c>
      <c r="L91" s="14" t="e">
        <f t="shared" si="3"/>
        <v>#DIV/0!</v>
      </c>
    </row>
    <row r="92" spans="1:12" ht="17.25" customHeight="1" hidden="1">
      <c r="A92" s="31" t="s">
        <v>98</v>
      </c>
      <c r="B92" s="32"/>
      <c r="C92" s="33"/>
      <c r="D92" s="4">
        <v>977</v>
      </c>
      <c r="E92" s="3" t="s">
        <v>383</v>
      </c>
      <c r="F92" s="3" t="s">
        <v>228</v>
      </c>
      <c r="G92" s="3" t="s">
        <v>32</v>
      </c>
      <c r="H92" s="34">
        <f>SUM(H93)</f>
        <v>0</v>
      </c>
      <c r="I92" s="35"/>
      <c r="J92" s="36"/>
      <c r="K92" s="15">
        <f>SUM(K93)</f>
        <v>0</v>
      </c>
      <c r="L92" s="14" t="e">
        <f t="shared" si="3"/>
        <v>#DIV/0!</v>
      </c>
    </row>
    <row r="93" spans="1:12" ht="23.25" customHeight="1" hidden="1">
      <c r="A93" s="31" t="s">
        <v>366</v>
      </c>
      <c r="B93" s="32"/>
      <c r="C93" s="33"/>
      <c r="D93" s="4">
        <v>977</v>
      </c>
      <c r="E93" s="3" t="s">
        <v>383</v>
      </c>
      <c r="F93" s="3" t="s">
        <v>229</v>
      </c>
      <c r="G93" s="3" t="s">
        <v>32</v>
      </c>
      <c r="H93" s="34">
        <f>SUM(H94)</f>
        <v>0</v>
      </c>
      <c r="I93" s="35"/>
      <c r="J93" s="36"/>
      <c r="K93" s="15">
        <f>SUM(K94)</f>
        <v>0</v>
      </c>
      <c r="L93" s="14" t="e">
        <f t="shared" si="3"/>
        <v>#DIV/0!</v>
      </c>
    </row>
    <row r="94" spans="1:12" ht="21" customHeight="1" hidden="1">
      <c r="A94" s="31" t="s">
        <v>384</v>
      </c>
      <c r="B94" s="32"/>
      <c r="C94" s="33"/>
      <c r="D94" s="4">
        <v>977</v>
      </c>
      <c r="E94" s="3" t="s">
        <v>383</v>
      </c>
      <c r="F94" s="3" t="s">
        <v>385</v>
      </c>
      <c r="G94" s="3" t="s">
        <v>32</v>
      </c>
      <c r="H94" s="34">
        <f>SUM(H96)</f>
        <v>0</v>
      </c>
      <c r="I94" s="35"/>
      <c r="J94" s="36"/>
      <c r="K94" s="15">
        <f>SUM(K95)</f>
        <v>0</v>
      </c>
      <c r="L94" s="14" t="e">
        <f t="shared" si="3"/>
        <v>#DIV/0!</v>
      </c>
    </row>
    <row r="95" spans="1:12" ht="13.5" customHeight="1" hidden="1">
      <c r="A95" s="31" t="s">
        <v>191</v>
      </c>
      <c r="B95" s="32"/>
      <c r="C95" s="33"/>
      <c r="D95" s="4">
        <v>977</v>
      </c>
      <c r="E95" s="3" t="s">
        <v>383</v>
      </c>
      <c r="F95" s="3" t="s">
        <v>385</v>
      </c>
      <c r="G95" s="3" t="s">
        <v>127</v>
      </c>
      <c r="H95" s="34">
        <f>SUM(H96)</f>
        <v>0</v>
      </c>
      <c r="I95" s="35"/>
      <c r="J95" s="36"/>
      <c r="K95" s="15">
        <f>SUM(K96)</f>
        <v>0</v>
      </c>
      <c r="L95" s="14" t="e">
        <f t="shared" si="3"/>
        <v>#DIV/0!</v>
      </c>
    </row>
    <row r="96" spans="1:12" ht="18" customHeight="1" hidden="1">
      <c r="A96" s="31" t="s">
        <v>386</v>
      </c>
      <c r="B96" s="32"/>
      <c r="C96" s="33"/>
      <c r="D96" s="4">
        <v>977</v>
      </c>
      <c r="E96" s="3" t="s">
        <v>383</v>
      </c>
      <c r="F96" s="3" t="s">
        <v>385</v>
      </c>
      <c r="G96" s="3" t="s">
        <v>387</v>
      </c>
      <c r="H96" s="34">
        <v>0</v>
      </c>
      <c r="I96" s="35"/>
      <c r="J96" s="36"/>
      <c r="K96" s="15">
        <v>0</v>
      </c>
      <c r="L96" s="14" t="e">
        <f t="shared" si="3"/>
        <v>#DIV/0!</v>
      </c>
    </row>
    <row r="97" spans="1:12" ht="18.75" customHeight="1" hidden="1">
      <c r="A97" s="46" t="s">
        <v>49</v>
      </c>
      <c r="B97" s="47"/>
      <c r="C97" s="48"/>
      <c r="D97" s="4">
        <v>977</v>
      </c>
      <c r="E97" s="3" t="s">
        <v>65</v>
      </c>
      <c r="F97" s="3" t="s">
        <v>224</v>
      </c>
      <c r="G97" s="3" t="s">
        <v>32</v>
      </c>
      <c r="H97" s="34">
        <f>SUM(H98)</f>
        <v>0</v>
      </c>
      <c r="I97" s="35"/>
      <c r="J97" s="36"/>
      <c r="K97" s="15">
        <f>SUM(K98)</f>
        <v>0</v>
      </c>
      <c r="L97" s="14" t="e">
        <f t="shared" si="3"/>
        <v>#DIV/0!</v>
      </c>
    </row>
    <row r="98" spans="1:12" ht="16.5" customHeight="1" hidden="1">
      <c r="A98" s="31" t="s">
        <v>98</v>
      </c>
      <c r="B98" s="32"/>
      <c r="C98" s="33"/>
      <c r="D98" s="4">
        <v>977</v>
      </c>
      <c r="E98" s="3" t="s">
        <v>65</v>
      </c>
      <c r="F98" s="3" t="s">
        <v>228</v>
      </c>
      <c r="G98" s="3" t="s">
        <v>32</v>
      </c>
      <c r="H98" s="34">
        <f>SUM(H99)</f>
        <v>0</v>
      </c>
      <c r="I98" s="35"/>
      <c r="J98" s="36"/>
      <c r="K98" s="17">
        <f>SUM(K99)</f>
        <v>0</v>
      </c>
      <c r="L98" s="14" t="e">
        <f t="shared" si="3"/>
        <v>#DIV/0!</v>
      </c>
    </row>
    <row r="99" spans="1:12" ht="15.75" customHeight="1" hidden="1">
      <c r="A99" s="31" t="s">
        <v>99</v>
      </c>
      <c r="B99" s="32"/>
      <c r="C99" s="33"/>
      <c r="D99" s="4">
        <v>977</v>
      </c>
      <c r="E99" s="3" t="s">
        <v>65</v>
      </c>
      <c r="F99" s="3" t="s">
        <v>229</v>
      </c>
      <c r="G99" s="3" t="s">
        <v>32</v>
      </c>
      <c r="H99" s="34">
        <f>SUM(H101)</f>
        <v>0</v>
      </c>
      <c r="I99" s="35"/>
      <c r="J99" s="36"/>
      <c r="K99" s="15">
        <f>SUM(K100)</f>
        <v>0</v>
      </c>
      <c r="L99" s="14" t="e">
        <f t="shared" si="3"/>
        <v>#DIV/0!</v>
      </c>
    </row>
    <row r="100" spans="1:12" ht="15" customHeight="1" hidden="1">
      <c r="A100" s="31" t="s">
        <v>235</v>
      </c>
      <c r="B100" s="32"/>
      <c r="C100" s="33"/>
      <c r="D100" s="4">
        <v>977</v>
      </c>
      <c r="E100" s="3" t="s">
        <v>65</v>
      </c>
      <c r="F100" s="3" t="s">
        <v>230</v>
      </c>
      <c r="G100" s="3" t="s">
        <v>32</v>
      </c>
      <c r="H100" s="34">
        <f>SUM(H101)</f>
        <v>0</v>
      </c>
      <c r="I100" s="35"/>
      <c r="J100" s="36"/>
      <c r="K100" s="15">
        <f>SUM(K101)</f>
        <v>0</v>
      </c>
      <c r="L100" s="14" t="e">
        <f t="shared" si="3"/>
        <v>#DIV/0!</v>
      </c>
    </row>
    <row r="101" spans="1:12" ht="14.25" customHeight="1" hidden="1">
      <c r="A101" s="31" t="s">
        <v>87</v>
      </c>
      <c r="B101" s="32"/>
      <c r="C101" s="33"/>
      <c r="D101" s="4">
        <v>977</v>
      </c>
      <c r="E101" s="3" t="s">
        <v>65</v>
      </c>
      <c r="F101" s="3" t="s">
        <v>330</v>
      </c>
      <c r="G101" s="3" t="s">
        <v>32</v>
      </c>
      <c r="H101" s="34">
        <f>SUM(H102)</f>
        <v>0</v>
      </c>
      <c r="I101" s="35"/>
      <c r="J101" s="36"/>
      <c r="K101" s="15">
        <f>SUM(K102)</f>
        <v>0</v>
      </c>
      <c r="L101" s="14" t="e">
        <f t="shared" si="3"/>
        <v>#DIV/0!</v>
      </c>
    </row>
    <row r="102" spans="1:12" ht="13.5" customHeight="1" hidden="1">
      <c r="A102" s="31" t="s">
        <v>105</v>
      </c>
      <c r="B102" s="32"/>
      <c r="C102" s="33"/>
      <c r="D102" s="4">
        <v>977</v>
      </c>
      <c r="E102" s="3" t="s">
        <v>65</v>
      </c>
      <c r="F102" s="3" t="s">
        <v>329</v>
      </c>
      <c r="G102" s="3" t="s">
        <v>106</v>
      </c>
      <c r="H102" s="34">
        <v>0</v>
      </c>
      <c r="I102" s="35"/>
      <c r="J102" s="36"/>
      <c r="K102" s="15">
        <v>0</v>
      </c>
      <c r="L102" s="14" t="e">
        <f t="shared" si="3"/>
        <v>#DIV/0!</v>
      </c>
    </row>
    <row r="103" spans="1:12" ht="12" customHeight="1">
      <c r="A103" s="46" t="s">
        <v>12</v>
      </c>
      <c r="B103" s="47"/>
      <c r="C103" s="48"/>
      <c r="D103" s="4">
        <v>977</v>
      </c>
      <c r="E103" s="3" t="s">
        <v>66</v>
      </c>
      <c r="F103" s="3" t="s">
        <v>224</v>
      </c>
      <c r="G103" s="3" t="s">
        <v>32</v>
      </c>
      <c r="H103" s="34">
        <f>SUM(H104+H111+H122)</f>
        <v>23444035.58</v>
      </c>
      <c r="I103" s="35"/>
      <c r="J103" s="36"/>
      <c r="K103" s="15">
        <f>SUM(K104+K111+K122)</f>
        <v>23440812.58</v>
      </c>
      <c r="L103" s="14">
        <f t="shared" si="3"/>
        <v>99.98625236688025</v>
      </c>
    </row>
    <row r="104" spans="1:12" ht="29.25" customHeight="1">
      <c r="A104" s="55" t="s">
        <v>432</v>
      </c>
      <c r="B104" s="56"/>
      <c r="C104" s="57"/>
      <c r="D104" s="4">
        <v>977</v>
      </c>
      <c r="E104" s="3" t="s">
        <v>66</v>
      </c>
      <c r="F104" s="3" t="s">
        <v>254</v>
      </c>
      <c r="G104" s="3" t="s">
        <v>32</v>
      </c>
      <c r="H104" s="34">
        <f>SUM(H105)</f>
        <v>544242.52</v>
      </c>
      <c r="I104" s="35"/>
      <c r="J104" s="36"/>
      <c r="K104" s="15">
        <f>SUM(K105)</f>
        <v>544242.52</v>
      </c>
      <c r="L104" s="14">
        <f t="shared" si="3"/>
        <v>100</v>
      </c>
    </row>
    <row r="105" spans="1:12" ht="46.5" customHeight="1">
      <c r="A105" s="74" t="s">
        <v>619</v>
      </c>
      <c r="B105" s="75"/>
      <c r="C105" s="76"/>
      <c r="D105" s="4">
        <v>977</v>
      </c>
      <c r="E105" s="3" t="s">
        <v>66</v>
      </c>
      <c r="F105" s="3" t="s">
        <v>439</v>
      </c>
      <c r="G105" s="3" t="s">
        <v>32</v>
      </c>
      <c r="H105" s="34">
        <f>SUM(H106)</f>
        <v>544242.52</v>
      </c>
      <c r="I105" s="35"/>
      <c r="J105" s="36"/>
      <c r="K105" s="15">
        <f>SUM(K106)</f>
        <v>544242.52</v>
      </c>
      <c r="L105" s="14">
        <f t="shared" si="3"/>
        <v>100</v>
      </c>
    </row>
    <row r="106" spans="1:12" ht="33.75" customHeight="1">
      <c r="A106" s="32" t="s">
        <v>539</v>
      </c>
      <c r="B106" s="32"/>
      <c r="C106" s="33"/>
      <c r="D106" s="4">
        <v>977</v>
      </c>
      <c r="E106" s="3" t="s">
        <v>66</v>
      </c>
      <c r="F106" s="3" t="s">
        <v>659</v>
      </c>
      <c r="G106" s="3" t="s">
        <v>32</v>
      </c>
      <c r="H106" s="34">
        <f>SUM(H107,H109)</f>
        <v>544242.52</v>
      </c>
      <c r="I106" s="35"/>
      <c r="J106" s="36"/>
      <c r="K106" s="15">
        <f>SUM(K107+K109)</f>
        <v>544242.52</v>
      </c>
      <c r="L106" s="14">
        <f t="shared" si="3"/>
        <v>100</v>
      </c>
    </row>
    <row r="107" spans="1:12" ht="39.75" customHeight="1">
      <c r="A107" s="31" t="s">
        <v>100</v>
      </c>
      <c r="B107" s="32"/>
      <c r="C107" s="33"/>
      <c r="D107" s="4">
        <v>977</v>
      </c>
      <c r="E107" s="3" t="s">
        <v>66</v>
      </c>
      <c r="F107" s="3" t="s">
        <v>659</v>
      </c>
      <c r="G107" s="3" t="s">
        <v>102</v>
      </c>
      <c r="H107" s="34">
        <f>SUM(H108)</f>
        <v>174590.39</v>
      </c>
      <c r="I107" s="35"/>
      <c r="J107" s="36"/>
      <c r="K107" s="15">
        <f>SUM(K108)</f>
        <v>174590.39</v>
      </c>
      <c r="L107" s="14">
        <f t="shared" si="3"/>
        <v>100</v>
      </c>
    </row>
    <row r="108" spans="1:12" ht="23.25" customHeight="1">
      <c r="A108" s="43" t="s">
        <v>104</v>
      </c>
      <c r="B108" s="44"/>
      <c r="C108" s="45"/>
      <c r="D108" s="4">
        <v>977</v>
      </c>
      <c r="E108" s="3" t="s">
        <v>66</v>
      </c>
      <c r="F108" s="3" t="s">
        <v>659</v>
      </c>
      <c r="G108" s="3" t="s">
        <v>103</v>
      </c>
      <c r="H108" s="34">
        <v>174590.39</v>
      </c>
      <c r="I108" s="35"/>
      <c r="J108" s="36"/>
      <c r="K108" s="15">
        <v>174590.39</v>
      </c>
      <c r="L108" s="14">
        <f t="shared" si="3"/>
        <v>100</v>
      </c>
    </row>
    <row r="109" spans="1:12" ht="24" customHeight="1">
      <c r="A109" s="31" t="s">
        <v>401</v>
      </c>
      <c r="B109" s="32"/>
      <c r="C109" s="33"/>
      <c r="D109" s="4">
        <v>977</v>
      </c>
      <c r="E109" s="3" t="s">
        <v>66</v>
      </c>
      <c r="F109" s="3" t="s">
        <v>659</v>
      </c>
      <c r="G109" s="3" t="s">
        <v>109</v>
      </c>
      <c r="H109" s="34">
        <f>SUM(H110)</f>
        <v>369652.13</v>
      </c>
      <c r="I109" s="35"/>
      <c r="J109" s="36"/>
      <c r="K109" s="15">
        <f>SUM(K110)</f>
        <v>369652.13</v>
      </c>
      <c r="L109" s="14">
        <f t="shared" si="3"/>
        <v>100</v>
      </c>
    </row>
    <row r="110" spans="1:12" ht="21" customHeight="1">
      <c r="A110" s="31" t="s">
        <v>108</v>
      </c>
      <c r="B110" s="32"/>
      <c r="C110" s="33"/>
      <c r="D110" s="4">
        <v>977</v>
      </c>
      <c r="E110" s="3" t="s">
        <v>66</v>
      </c>
      <c r="F110" s="3" t="s">
        <v>659</v>
      </c>
      <c r="G110" s="3" t="s">
        <v>110</v>
      </c>
      <c r="H110" s="34">
        <v>369652.13</v>
      </c>
      <c r="I110" s="35"/>
      <c r="J110" s="36"/>
      <c r="K110" s="15">
        <v>369652.13</v>
      </c>
      <c r="L110" s="14">
        <f t="shared" si="3"/>
        <v>100</v>
      </c>
    </row>
    <row r="111" spans="1:12" ht="21" customHeight="1">
      <c r="A111" s="31" t="s">
        <v>420</v>
      </c>
      <c r="B111" s="32"/>
      <c r="C111" s="33"/>
      <c r="D111" s="4">
        <v>977</v>
      </c>
      <c r="E111" s="3" t="s">
        <v>66</v>
      </c>
      <c r="F111" s="3" t="s">
        <v>221</v>
      </c>
      <c r="G111" s="3" t="s">
        <v>32</v>
      </c>
      <c r="H111" s="34">
        <f>SUM(H112,H116,H119)</f>
        <v>2056644.3800000001</v>
      </c>
      <c r="I111" s="35"/>
      <c r="J111" s="36"/>
      <c r="K111" s="15">
        <f>SUM(K112,K116)</f>
        <v>2056644.3800000001</v>
      </c>
      <c r="L111" s="14">
        <f t="shared" si="3"/>
        <v>100</v>
      </c>
    </row>
    <row r="112" spans="1:12" ht="21" customHeight="1">
      <c r="A112" s="31" t="s">
        <v>138</v>
      </c>
      <c r="B112" s="32"/>
      <c r="C112" s="33"/>
      <c r="D112" s="4">
        <v>977</v>
      </c>
      <c r="E112" s="3" t="s">
        <v>66</v>
      </c>
      <c r="F112" s="3" t="s">
        <v>424</v>
      </c>
      <c r="G112" s="3" t="s">
        <v>32</v>
      </c>
      <c r="H112" s="34">
        <f>SUM(H113,H115)</f>
        <v>1166644.3800000001</v>
      </c>
      <c r="I112" s="35"/>
      <c r="J112" s="36"/>
      <c r="K112" s="15">
        <f>SUM(K114:K115)</f>
        <v>1166644.3800000001</v>
      </c>
      <c r="L112" s="14">
        <f t="shared" si="3"/>
        <v>100</v>
      </c>
    </row>
    <row r="113" spans="1:12" ht="21" customHeight="1">
      <c r="A113" s="31" t="s">
        <v>107</v>
      </c>
      <c r="B113" s="32"/>
      <c r="C113" s="33"/>
      <c r="D113" s="4">
        <v>977</v>
      </c>
      <c r="E113" s="3" t="s">
        <v>66</v>
      </c>
      <c r="F113" s="3" t="s">
        <v>425</v>
      </c>
      <c r="G113" s="3" t="s">
        <v>109</v>
      </c>
      <c r="H113" s="34">
        <f>SUM(H114)</f>
        <v>1112796.26</v>
      </c>
      <c r="I113" s="35"/>
      <c r="J113" s="36"/>
      <c r="K113" s="15">
        <f>SUM(K114)</f>
        <v>1112796.26</v>
      </c>
      <c r="L113" s="14">
        <f t="shared" si="3"/>
        <v>100</v>
      </c>
    </row>
    <row r="114" spans="1:12" ht="21" customHeight="1">
      <c r="A114" s="31" t="s">
        <v>108</v>
      </c>
      <c r="B114" s="32"/>
      <c r="C114" s="33"/>
      <c r="D114" s="4">
        <v>977</v>
      </c>
      <c r="E114" s="3" t="s">
        <v>66</v>
      </c>
      <c r="F114" s="3" t="s">
        <v>425</v>
      </c>
      <c r="G114" s="3" t="s">
        <v>110</v>
      </c>
      <c r="H114" s="34">
        <v>1112796.26</v>
      </c>
      <c r="I114" s="35"/>
      <c r="J114" s="36"/>
      <c r="K114" s="15">
        <v>1112796.26</v>
      </c>
      <c r="L114" s="14">
        <f t="shared" si="3"/>
        <v>100</v>
      </c>
    </row>
    <row r="115" spans="1:12" ht="21" customHeight="1">
      <c r="A115" s="31" t="s">
        <v>126</v>
      </c>
      <c r="B115" s="32"/>
      <c r="C115" s="33"/>
      <c r="D115" s="4">
        <v>977</v>
      </c>
      <c r="E115" s="3" t="s">
        <v>66</v>
      </c>
      <c r="F115" s="3" t="s">
        <v>425</v>
      </c>
      <c r="G115" s="3" t="s">
        <v>128</v>
      </c>
      <c r="H115" s="34">
        <v>53848.12</v>
      </c>
      <c r="I115" s="35"/>
      <c r="J115" s="36"/>
      <c r="K115" s="15">
        <v>53848.12</v>
      </c>
      <c r="L115" s="14">
        <f t="shared" si="3"/>
        <v>100</v>
      </c>
    </row>
    <row r="116" spans="1:12" ht="21" customHeight="1">
      <c r="A116" s="32" t="s">
        <v>388</v>
      </c>
      <c r="B116" s="32"/>
      <c r="C116" s="33"/>
      <c r="D116" s="4">
        <v>977</v>
      </c>
      <c r="E116" s="3" t="s">
        <v>66</v>
      </c>
      <c r="F116" s="3" t="s">
        <v>426</v>
      </c>
      <c r="G116" s="3" t="s">
        <v>32</v>
      </c>
      <c r="H116" s="34">
        <f>SUM(H117,)</f>
        <v>890000</v>
      </c>
      <c r="I116" s="35"/>
      <c r="J116" s="36"/>
      <c r="K116" s="15">
        <f>SUM(K117)</f>
        <v>890000</v>
      </c>
      <c r="L116" s="14">
        <f t="shared" si="3"/>
        <v>100</v>
      </c>
    </row>
    <row r="117" spans="1:12" ht="21" customHeight="1">
      <c r="A117" s="31" t="s">
        <v>107</v>
      </c>
      <c r="B117" s="32"/>
      <c r="C117" s="33"/>
      <c r="D117" s="4">
        <v>977</v>
      </c>
      <c r="E117" s="3" t="s">
        <v>66</v>
      </c>
      <c r="F117" s="3" t="s">
        <v>426</v>
      </c>
      <c r="G117" s="3" t="s">
        <v>109</v>
      </c>
      <c r="H117" s="34">
        <f>SUM(H118)</f>
        <v>890000</v>
      </c>
      <c r="I117" s="35"/>
      <c r="J117" s="36"/>
      <c r="K117" s="15">
        <f>SUM(K118)</f>
        <v>890000</v>
      </c>
      <c r="L117" s="14">
        <f t="shared" si="3"/>
        <v>100</v>
      </c>
    </row>
    <row r="118" spans="1:12" ht="20.25" customHeight="1">
      <c r="A118" s="31" t="s">
        <v>108</v>
      </c>
      <c r="B118" s="32"/>
      <c r="C118" s="33"/>
      <c r="D118" s="4">
        <v>977</v>
      </c>
      <c r="E118" s="3" t="s">
        <v>66</v>
      </c>
      <c r="F118" s="3" t="s">
        <v>426</v>
      </c>
      <c r="G118" s="3" t="s">
        <v>110</v>
      </c>
      <c r="H118" s="34">
        <v>890000</v>
      </c>
      <c r="I118" s="35"/>
      <c r="J118" s="36"/>
      <c r="K118" s="15">
        <v>890000</v>
      </c>
      <c r="L118" s="14">
        <f t="shared" si="3"/>
        <v>100</v>
      </c>
    </row>
    <row r="119" spans="1:12" ht="21" customHeight="1" hidden="1">
      <c r="A119" s="31" t="s">
        <v>550</v>
      </c>
      <c r="B119" s="32"/>
      <c r="C119" s="33"/>
      <c r="D119" s="4">
        <v>977</v>
      </c>
      <c r="E119" s="3" t="s">
        <v>66</v>
      </c>
      <c r="F119" s="3" t="s">
        <v>551</v>
      </c>
      <c r="G119" s="3" t="s">
        <v>32</v>
      </c>
      <c r="H119" s="34">
        <f>SUM(H120)</f>
        <v>0</v>
      </c>
      <c r="I119" s="35"/>
      <c r="J119" s="36"/>
      <c r="K119" s="15">
        <v>0</v>
      </c>
      <c r="L119" s="14" t="e">
        <f>SUM(K119/H119*100)</f>
        <v>#DIV/0!</v>
      </c>
    </row>
    <row r="120" spans="1:12" ht="21" customHeight="1" hidden="1">
      <c r="A120" s="31" t="s">
        <v>124</v>
      </c>
      <c r="B120" s="32"/>
      <c r="C120" s="33"/>
      <c r="D120" s="4">
        <v>977</v>
      </c>
      <c r="E120" s="3" t="s">
        <v>66</v>
      </c>
      <c r="F120" s="3" t="s">
        <v>551</v>
      </c>
      <c r="G120" s="3" t="s">
        <v>109</v>
      </c>
      <c r="H120" s="34">
        <f>SUM(H121)</f>
        <v>0</v>
      </c>
      <c r="I120" s="35"/>
      <c r="J120" s="36"/>
      <c r="K120" s="15">
        <v>0</v>
      </c>
      <c r="L120" s="14" t="e">
        <f>SUM(K120/H120*100)</f>
        <v>#DIV/0!</v>
      </c>
    </row>
    <row r="121" spans="1:12" ht="21" customHeight="1" hidden="1">
      <c r="A121" s="31" t="s">
        <v>108</v>
      </c>
      <c r="B121" s="32"/>
      <c r="C121" s="33"/>
      <c r="D121" s="4">
        <v>977</v>
      </c>
      <c r="E121" s="3" t="s">
        <v>66</v>
      </c>
      <c r="F121" s="3" t="s">
        <v>551</v>
      </c>
      <c r="G121" s="3" t="s">
        <v>110</v>
      </c>
      <c r="H121" s="34">
        <v>0</v>
      </c>
      <c r="I121" s="35"/>
      <c r="J121" s="36"/>
      <c r="K121" s="15">
        <v>0</v>
      </c>
      <c r="L121" s="14" t="e">
        <f>SUM(K121/H121*100)</f>
        <v>#DIV/0!</v>
      </c>
    </row>
    <row r="122" spans="1:12" ht="21.75" customHeight="1">
      <c r="A122" s="31" t="s">
        <v>98</v>
      </c>
      <c r="B122" s="32"/>
      <c r="C122" s="33"/>
      <c r="D122" s="4">
        <v>977</v>
      </c>
      <c r="E122" s="3" t="s">
        <v>66</v>
      </c>
      <c r="F122" s="3" t="s">
        <v>228</v>
      </c>
      <c r="G122" s="3" t="s">
        <v>32</v>
      </c>
      <c r="H122" s="34">
        <f>SUM(H123)</f>
        <v>20843148.68</v>
      </c>
      <c r="I122" s="35"/>
      <c r="J122" s="36"/>
      <c r="K122" s="15">
        <f>SUM(K123)</f>
        <v>20839925.68</v>
      </c>
      <c r="L122" s="14">
        <f t="shared" si="3"/>
        <v>99.98453688523993</v>
      </c>
    </row>
    <row r="123" spans="1:12" ht="18.75" customHeight="1">
      <c r="A123" s="31" t="s">
        <v>99</v>
      </c>
      <c r="B123" s="32"/>
      <c r="C123" s="33"/>
      <c r="D123" s="4">
        <v>977</v>
      </c>
      <c r="E123" s="3" t="s">
        <v>66</v>
      </c>
      <c r="F123" s="3" t="s">
        <v>229</v>
      </c>
      <c r="G123" s="3" t="s">
        <v>32</v>
      </c>
      <c r="H123" s="34">
        <f>SUM(H128+H175+H180)</f>
        <v>20843148.68</v>
      </c>
      <c r="I123" s="35"/>
      <c r="J123" s="36"/>
      <c r="K123" s="17">
        <f>SUM(K128+K175+K180)</f>
        <v>20839925.68</v>
      </c>
      <c r="L123" s="14">
        <f t="shared" si="3"/>
        <v>99.98453688523993</v>
      </c>
    </row>
    <row r="124" spans="1:12" ht="16.5" customHeight="1" hidden="1">
      <c r="A124" s="31" t="s">
        <v>235</v>
      </c>
      <c r="B124" s="32"/>
      <c r="C124" s="33"/>
      <c r="D124" s="4">
        <v>977</v>
      </c>
      <c r="E124" s="3" t="s">
        <v>66</v>
      </c>
      <c r="F124" s="3" t="s">
        <v>230</v>
      </c>
      <c r="G124" s="3" t="s">
        <v>32</v>
      </c>
      <c r="H124" s="34"/>
      <c r="I124" s="35"/>
      <c r="J124" s="36"/>
      <c r="K124" s="17"/>
      <c r="L124" s="16"/>
    </row>
    <row r="125" spans="1:12" ht="1.5" customHeight="1" hidden="1">
      <c r="A125" s="31" t="s">
        <v>210</v>
      </c>
      <c r="B125" s="32"/>
      <c r="C125" s="33"/>
      <c r="D125" s="4">
        <v>977</v>
      </c>
      <c r="E125" s="3" t="s">
        <v>66</v>
      </c>
      <c r="F125" s="3" t="s">
        <v>209</v>
      </c>
      <c r="G125" s="3" t="s">
        <v>32</v>
      </c>
      <c r="H125" s="34">
        <f>SUM(H126)</f>
        <v>0</v>
      </c>
      <c r="I125" s="35"/>
      <c r="J125" s="36"/>
      <c r="K125" s="17"/>
      <c r="L125" s="16"/>
    </row>
    <row r="126" spans="1:12" ht="14.25" customHeight="1" hidden="1">
      <c r="A126" s="31" t="s">
        <v>107</v>
      </c>
      <c r="B126" s="32"/>
      <c r="C126" s="33"/>
      <c r="D126" s="4">
        <v>977</v>
      </c>
      <c r="E126" s="3" t="s">
        <v>66</v>
      </c>
      <c r="F126" s="3" t="s">
        <v>209</v>
      </c>
      <c r="G126" s="3" t="s">
        <v>109</v>
      </c>
      <c r="H126" s="34">
        <f>SUM(H127)</f>
        <v>0</v>
      </c>
      <c r="I126" s="35"/>
      <c r="J126" s="36"/>
      <c r="K126" s="17"/>
      <c r="L126" s="16"/>
    </row>
    <row r="127" spans="1:12" ht="12" customHeight="1" hidden="1">
      <c r="A127" s="31" t="s">
        <v>108</v>
      </c>
      <c r="B127" s="32"/>
      <c r="C127" s="33"/>
      <c r="D127" s="4">
        <v>977</v>
      </c>
      <c r="E127" s="3" t="s">
        <v>66</v>
      </c>
      <c r="F127" s="3" t="s">
        <v>209</v>
      </c>
      <c r="G127" s="3" t="s">
        <v>110</v>
      </c>
      <c r="H127" s="34">
        <v>0</v>
      </c>
      <c r="I127" s="35"/>
      <c r="J127" s="36"/>
      <c r="K127" s="17"/>
      <c r="L127" s="16"/>
    </row>
    <row r="128" spans="1:12" ht="15" customHeight="1">
      <c r="A128" s="31" t="s">
        <v>235</v>
      </c>
      <c r="B128" s="32"/>
      <c r="C128" s="33"/>
      <c r="D128" s="4">
        <v>977</v>
      </c>
      <c r="E128" s="3" t="s">
        <v>66</v>
      </c>
      <c r="F128" s="3" t="s">
        <v>230</v>
      </c>
      <c r="G128" s="3" t="s">
        <v>32</v>
      </c>
      <c r="H128" s="34">
        <f>SUM(H129+H132+H137+H140+H147+H150+H155+H160+H165)</f>
        <v>18344465.68</v>
      </c>
      <c r="I128" s="35"/>
      <c r="J128" s="36"/>
      <c r="K128" s="15">
        <f>SUM(K129+K132+K137+K140+K147+K150+K155+K160+K165)</f>
        <v>18341242.68</v>
      </c>
      <c r="L128" s="14">
        <f aca="true" t="shared" si="4" ref="L128:L184">SUM(K128/H128*100)</f>
        <v>99.98243066843034</v>
      </c>
    </row>
    <row r="129" spans="1:12" ht="62.25" customHeight="1">
      <c r="A129" s="31" t="s">
        <v>676</v>
      </c>
      <c r="B129" s="32"/>
      <c r="C129" s="33"/>
      <c r="D129" s="4">
        <v>977</v>
      </c>
      <c r="E129" s="3" t="s">
        <v>66</v>
      </c>
      <c r="F129" s="3" t="s">
        <v>677</v>
      </c>
      <c r="G129" s="3" t="s">
        <v>32</v>
      </c>
      <c r="H129" s="40">
        <f>SUM(H130:J130)</f>
        <v>124992</v>
      </c>
      <c r="I129" s="41"/>
      <c r="J129" s="42"/>
      <c r="K129" s="15">
        <f>SUM(K130)</f>
        <v>124992</v>
      </c>
      <c r="L129" s="14">
        <f t="shared" si="4"/>
        <v>100</v>
      </c>
    </row>
    <row r="130" spans="1:12" ht="39.75" customHeight="1">
      <c r="A130" s="31" t="s">
        <v>100</v>
      </c>
      <c r="B130" s="32"/>
      <c r="C130" s="33"/>
      <c r="D130" s="4">
        <v>977</v>
      </c>
      <c r="E130" s="3" t="s">
        <v>66</v>
      </c>
      <c r="F130" s="3" t="s">
        <v>678</v>
      </c>
      <c r="G130" s="3" t="s">
        <v>102</v>
      </c>
      <c r="H130" s="40">
        <f>SUM(H131)</f>
        <v>124992</v>
      </c>
      <c r="I130" s="41"/>
      <c r="J130" s="42"/>
      <c r="K130" s="15">
        <f>SUM(K131)</f>
        <v>124992</v>
      </c>
      <c r="L130" s="14">
        <f t="shared" si="4"/>
        <v>100</v>
      </c>
    </row>
    <row r="131" spans="1:12" ht="21.75" customHeight="1">
      <c r="A131" s="43" t="s">
        <v>104</v>
      </c>
      <c r="B131" s="44"/>
      <c r="C131" s="45"/>
      <c r="D131" s="4">
        <v>977</v>
      </c>
      <c r="E131" s="3" t="s">
        <v>66</v>
      </c>
      <c r="F131" s="3" t="s">
        <v>678</v>
      </c>
      <c r="G131" s="3" t="s">
        <v>103</v>
      </c>
      <c r="H131" s="40">
        <v>124992</v>
      </c>
      <c r="I131" s="41"/>
      <c r="J131" s="42"/>
      <c r="K131" s="15">
        <v>124992</v>
      </c>
      <c r="L131" s="14">
        <f t="shared" si="4"/>
        <v>100</v>
      </c>
    </row>
    <row r="132" spans="1:12" ht="56.25" customHeight="1">
      <c r="A132" s="55" t="s">
        <v>320</v>
      </c>
      <c r="B132" s="56"/>
      <c r="C132" s="57"/>
      <c r="D132" s="4">
        <v>977</v>
      </c>
      <c r="E132" s="3" t="s">
        <v>66</v>
      </c>
      <c r="F132" s="3" t="s">
        <v>444</v>
      </c>
      <c r="G132" s="3" t="s">
        <v>32</v>
      </c>
      <c r="H132" s="34">
        <f>SUM(H133,H135)</f>
        <v>1922010</v>
      </c>
      <c r="I132" s="35"/>
      <c r="J132" s="36"/>
      <c r="K132" s="15">
        <f>SUM(K133,K135)</f>
        <v>1922010</v>
      </c>
      <c r="L132" s="14">
        <f t="shared" si="4"/>
        <v>100</v>
      </c>
    </row>
    <row r="133" spans="1:12" ht="31.5" customHeight="1">
      <c r="A133" s="31" t="s">
        <v>100</v>
      </c>
      <c r="B133" s="32"/>
      <c r="C133" s="33"/>
      <c r="D133" s="4">
        <v>977</v>
      </c>
      <c r="E133" s="3" t="s">
        <v>66</v>
      </c>
      <c r="F133" s="3" t="s">
        <v>236</v>
      </c>
      <c r="G133" s="3" t="s">
        <v>102</v>
      </c>
      <c r="H133" s="34">
        <f>SUM(H134)</f>
        <v>1545445.6</v>
      </c>
      <c r="I133" s="35"/>
      <c r="J133" s="36"/>
      <c r="K133" s="15">
        <f>SUM(K134)</f>
        <v>1545445.6</v>
      </c>
      <c r="L133" s="14">
        <f t="shared" si="4"/>
        <v>100</v>
      </c>
    </row>
    <row r="134" spans="1:12" ht="15.75" customHeight="1">
      <c r="A134" s="43" t="s">
        <v>104</v>
      </c>
      <c r="B134" s="44"/>
      <c r="C134" s="45"/>
      <c r="D134" s="4">
        <v>977</v>
      </c>
      <c r="E134" s="3" t="s">
        <v>66</v>
      </c>
      <c r="F134" s="3" t="s">
        <v>236</v>
      </c>
      <c r="G134" s="3" t="s">
        <v>103</v>
      </c>
      <c r="H134" s="34">
        <v>1545445.6</v>
      </c>
      <c r="I134" s="35"/>
      <c r="J134" s="36"/>
      <c r="K134" s="15">
        <v>1545445.6</v>
      </c>
      <c r="L134" s="14">
        <f t="shared" si="4"/>
        <v>100</v>
      </c>
    </row>
    <row r="135" spans="1:12" ht="15.75" customHeight="1">
      <c r="A135" s="31" t="s">
        <v>107</v>
      </c>
      <c r="B135" s="32"/>
      <c r="C135" s="33"/>
      <c r="D135" s="4">
        <v>977</v>
      </c>
      <c r="E135" s="3" t="s">
        <v>66</v>
      </c>
      <c r="F135" s="3" t="s">
        <v>236</v>
      </c>
      <c r="G135" s="3" t="s">
        <v>109</v>
      </c>
      <c r="H135" s="34">
        <f>SUM(H136)</f>
        <v>376564.4</v>
      </c>
      <c r="I135" s="35"/>
      <c r="J135" s="36"/>
      <c r="K135" s="15">
        <f>SUM(K136)</f>
        <v>376564.4</v>
      </c>
      <c r="L135" s="14">
        <f t="shared" si="4"/>
        <v>100</v>
      </c>
    </row>
    <row r="136" spans="1:12" ht="21.75" customHeight="1">
      <c r="A136" s="31" t="s">
        <v>108</v>
      </c>
      <c r="B136" s="32"/>
      <c r="C136" s="33"/>
      <c r="D136" s="4">
        <v>977</v>
      </c>
      <c r="E136" s="3" t="s">
        <v>66</v>
      </c>
      <c r="F136" s="3" t="s">
        <v>236</v>
      </c>
      <c r="G136" s="3" t="s">
        <v>110</v>
      </c>
      <c r="H136" s="34">
        <v>376564.4</v>
      </c>
      <c r="I136" s="35"/>
      <c r="J136" s="36"/>
      <c r="K136" s="15">
        <v>376564.4</v>
      </c>
      <c r="L136" s="14">
        <f t="shared" si="4"/>
        <v>100</v>
      </c>
    </row>
    <row r="137" spans="1:12" ht="35.25" customHeight="1">
      <c r="A137" s="31" t="s">
        <v>660</v>
      </c>
      <c r="B137" s="32"/>
      <c r="C137" s="33"/>
      <c r="D137" s="4">
        <v>977</v>
      </c>
      <c r="E137" s="3" t="s">
        <v>66</v>
      </c>
      <c r="F137" s="3" t="s">
        <v>661</v>
      </c>
      <c r="G137" s="3" t="s">
        <v>32</v>
      </c>
      <c r="H137" s="34">
        <f>SUM(H138)</f>
        <v>178373</v>
      </c>
      <c r="I137" s="35"/>
      <c r="J137" s="36"/>
      <c r="K137" s="15">
        <f>SUM(K138)</f>
        <v>178373</v>
      </c>
      <c r="L137" s="14">
        <f t="shared" si="4"/>
        <v>100</v>
      </c>
    </row>
    <row r="138" spans="1:12" ht="45" customHeight="1">
      <c r="A138" s="31" t="s">
        <v>100</v>
      </c>
      <c r="B138" s="32"/>
      <c r="C138" s="33"/>
      <c r="D138" s="4">
        <v>977</v>
      </c>
      <c r="E138" s="3" t="s">
        <v>66</v>
      </c>
      <c r="F138" s="3" t="s">
        <v>662</v>
      </c>
      <c r="G138" s="3" t="s">
        <v>102</v>
      </c>
      <c r="H138" s="34">
        <f>SUM(H139)</f>
        <v>178373</v>
      </c>
      <c r="I138" s="35"/>
      <c r="J138" s="36"/>
      <c r="K138" s="15">
        <f>SUM(K139)</f>
        <v>178373</v>
      </c>
      <c r="L138" s="14">
        <f t="shared" si="4"/>
        <v>100</v>
      </c>
    </row>
    <row r="139" spans="1:12" ht="21.75" customHeight="1">
      <c r="A139" s="43" t="s">
        <v>104</v>
      </c>
      <c r="B139" s="44"/>
      <c r="C139" s="45"/>
      <c r="D139" s="4">
        <v>977</v>
      </c>
      <c r="E139" s="3" t="s">
        <v>66</v>
      </c>
      <c r="F139" s="3" t="s">
        <v>662</v>
      </c>
      <c r="G139" s="3" t="s">
        <v>103</v>
      </c>
      <c r="H139" s="34">
        <v>178373</v>
      </c>
      <c r="I139" s="35"/>
      <c r="J139" s="36"/>
      <c r="K139" s="15">
        <v>178373</v>
      </c>
      <c r="L139" s="14">
        <f t="shared" si="4"/>
        <v>100</v>
      </c>
    </row>
    <row r="140" spans="1:12" ht="21.75" customHeight="1">
      <c r="A140" s="31" t="s">
        <v>141</v>
      </c>
      <c r="B140" s="32"/>
      <c r="C140" s="33"/>
      <c r="D140" s="4">
        <v>977</v>
      </c>
      <c r="E140" s="3" t="s">
        <v>66</v>
      </c>
      <c r="F140" s="3" t="s">
        <v>232</v>
      </c>
      <c r="G140" s="3" t="s">
        <v>32</v>
      </c>
      <c r="H140" s="34">
        <f>SUM(H141,H143,H145)</f>
        <v>13425672.68</v>
      </c>
      <c r="I140" s="35"/>
      <c r="J140" s="36"/>
      <c r="K140" s="15">
        <f>SUM(K141,K143,K145)</f>
        <v>13425672.68</v>
      </c>
      <c r="L140" s="14">
        <f t="shared" si="4"/>
        <v>100</v>
      </c>
    </row>
    <row r="141" spans="1:12" ht="33" customHeight="1">
      <c r="A141" s="31" t="s">
        <v>100</v>
      </c>
      <c r="B141" s="32"/>
      <c r="C141" s="33"/>
      <c r="D141" s="4">
        <v>977</v>
      </c>
      <c r="E141" s="3" t="s">
        <v>66</v>
      </c>
      <c r="F141" s="3" t="s">
        <v>233</v>
      </c>
      <c r="G141" s="3" t="s">
        <v>102</v>
      </c>
      <c r="H141" s="34">
        <f>SUM(H142)</f>
        <v>12772725.92</v>
      </c>
      <c r="I141" s="35"/>
      <c r="J141" s="36"/>
      <c r="K141" s="15">
        <f>SUM(K142)</f>
        <v>12772725.92</v>
      </c>
      <c r="L141" s="14">
        <f t="shared" si="4"/>
        <v>100</v>
      </c>
    </row>
    <row r="142" spans="1:12" ht="21" customHeight="1">
      <c r="A142" s="43" t="s">
        <v>104</v>
      </c>
      <c r="B142" s="44"/>
      <c r="C142" s="45"/>
      <c r="D142" s="4">
        <v>977</v>
      </c>
      <c r="E142" s="3" t="s">
        <v>66</v>
      </c>
      <c r="F142" s="3" t="s">
        <v>233</v>
      </c>
      <c r="G142" s="3" t="s">
        <v>103</v>
      </c>
      <c r="H142" s="34">
        <v>12772725.92</v>
      </c>
      <c r="I142" s="35"/>
      <c r="J142" s="36"/>
      <c r="K142" s="15">
        <v>12772725.92</v>
      </c>
      <c r="L142" s="14">
        <f t="shared" si="4"/>
        <v>100</v>
      </c>
    </row>
    <row r="143" spans="1:12" ht="21" customHeight="1">
      <c r="A143" s="31" t="s">
        <v>107</v>
      </c>
      <c r="B143" s="32"/>
      <c r="C143" s="33"/>
      <c r="D143" s="4">
        <v>977</v>
      </c>
      <c r="E143" s="3" t="s">
        <v>66</v>
      </c>
      <c r="F143" s="3" t="s">
        <v>233</v>
      </c>
      <c r="G143" s="3" t="s">
        <v>109</v>
      </c>
      <c r="H143" s="34">
        <f>SUM(H144)</f>
        <v>529860</v>
      </c>
      <c r="I143" s="35"/>
      <c r="J143" s="36"/>
      <c r="K143" s="15">
        <f>SUM(K144)</f>
        <v>529860</v>
      </c>
      <c r="L143" s="14">
        <f t="shared" si="4"/>
        <v>100</v>
      </c>
    </row>
    <row r="144" spans="1:12" ht="16.5" customHeight="1">
      <c r="A144" s="31" t="s">
        <v>108</v>
      </c>
      <c r="B144" s="32"/>
      <c r="C144" s="33"/>
      <c r="D144" s="4">
        <v>977</v>
      </c>
      <c r="E144" s="3" t="s">
        <v>66</v>
      </c>
      <c r="F144" s="3" t="s">
        <v>233</v>
      </c>
      <c r="G144" s="3" t="s">
        <v>110</v>
      </c>
      <c r="H144" s="34">
        <v>529860</v>
      </c>
      <c r="I144" s="35"/>
      <c r="J144" s="36"/>
      <c r="K144" s="15">
        <v>529860</v>
      </c>
      <c r="L144" s="14">
        <f t="shared" si="4"/>
        <v>100</v>
      </c>
    </row>
    <row r="145" spans="1:12" ht="16.5" customHeight="1">
      <c r="A145" s="31" t="s">
        <v>191</v>
      </c>
      <c r="B145" s="32"/>
      <c r="C145" s="33"/>
      <c r="D145" s="4">
        <v>977</v>
      </c>
      <c r="E145" s="3" t="s">
        <v>66</v>
      </c>
      <c r="F145" s="3" t="s">
        <v>233</v>
      </c>
      <c r="G145" s="3" t="s">
        <v>127</v>
      </c>
      <c r="H145" s="34">
        <f>SUM(H146)</f>
        <v>123086.76</v>
      </c>
      <c r="I145" s="35"/>
      <c r="J145" s="36"/>
      <c r="K145" s="15">
        <f>SUM(K146)</f>
        <v>123086.76</v>
      </c>
      <c r="L145" s="14">
        <f t="shared" si="4"/>
        <v>100</v>
      </c>
    </row>
    <row r="146" spans="1:12" ht="17.25" customHeight="1">
      <c r="A146" s="31" t="s">
        <v>212</v>
      </c>
      <c r="B146" s="32"/>
      <c r="C146" s="33"/>
      <c r="D146" s="4">
        <v>977</v>
      </c>
      <c r="E146" s="3" t="s">
        <v>66</v>
      </c>
      <c r="F146" s="3" t="s">
        <v>233</v>
      </c>
      <c r="G146" s="3" t="s">
        <v>211</v>
      </c>
      <c r="H146" s="34">
        <v>123086.76</v>
      </c>
      <c r="I146" s="35"/>
      <c r="J146" s="36"/>
      <c r="K146" s="15">
        <v>123086.76</v>
      </c>
      <c r="L146" s="14">
        <f t="shared" si="4"/>
        <v>100</v>
      </c>
    </row>
    <row r="147" spans="1:12" ht="32.25" customHeight="1" hidden="1">
      <c r="A147" s="31" t="s">
        <v>539</v>
      </c>
      <c r="B147" s="32"/>
      <c r="C147" s="33"/>
      <c r="D147" s="4">
        <v>977</v>
      </c>
      <c r="E147" s="3" t="s">
        <v>66</v>
      </c>
      <c r="F147" s="3" t="s">
        <v>540</v>
      </c>
      <c r="G147" s="3" t="s">
        <v>32</v>
      </c>
      <c r="H147" s="34">
        <f>SUM(H148)</f>
        <v>0</v>
      </c>
      <c r="I147" s="35"/>
      <c r="J147" s="36"/>
      <c r="K147" s="15">
        <f>SUM(K148)</f>
        <v>0</v>
      </c>
      <c r="L147" s="14" t="e">
        <f t="shared" si="4"/>
        <v>#DIV/0!</v>
      </c>
    </row>
    <row r="148" spans="1:12" ht="39" customHeight="1" hidden="1">
      <c r="A148" s="31" t="s">
        <v>100</v>
      </c>
      <c r="B148" s="32"/>
      <c r="C148" s="33"/>
      <c r="D148" s="4">
        <v>977</v>
      </c>
      <c r="E148" s="3" t="s">
        <v>66</v>
      </c>
      <c r="F148" s="3" t="s">
        <v>480</v>
      </c>
      <c r="G148" s="3" t="s">
        <v>32</v>
      </c>
      <c r="H148" s="34">
        <f>SUM(H149)</f>
        <v>0</v>
      </c>
      <c r="I148" s="35"/>
      <c r="J148" s="36"/>
      <c r="K148" s="15">
        <f>SUM(K149)</f>
        <v>0</v>
      </c>
      <c r="L148" s="14" t="e">
        <f t="shared" si="4"/>
        <v>#DIV/0!</v>
      </c>
    </row>
    <row r="149" spans="1:12" ht="21" customHeight="1" hidden="1">
      <c r="A149" s="43" t="s">
        <v>104</v>
      </c>
      <c r="B149" s="44"/>
      <c r="C149" s="45"/>
      <c r="D149" s="4">
        <v>977</v>
      </c>
      <c r="E149" s="3" t="s">
        <v>66</v>
      </c>
      <c r="F149" s="3" t="s">
        <v>480</v>
      </c>
      <c r="G149" s="3" t="s">
        <v>32</v>
      </c>
      <c r="H149" s="34">
        <v>0</v>
      </c>
      <c r="I149" s="35"/>
      <c r="J149" s="36"/>
      <c r="K149" s="15">
        <v>0</v>
      </c>
      <c r="L149" s="14" t="e">
        <f t="shared" si="4"/>
        <v>#DIV/0!</v>
      </c>
    </row>
    <row r="150" spans="1:12" ht="21" customHeight="1">
      <c r="A150" s="31" t="s">
        <v>78</v>
      </c>
      <c r="B150" s="32"/>
      <c r="C150" s="33"/>
      <c r="D150" s="4">
        <v>977</v>
      </c>
      <c r="E150" s="3" t="s">
        <v>66</v>
      </c>
      <c r="F150" s="3" t="s">
        <v>237</v>
      </c>
      <c r="G150" s="3" t="s">
        <v>32</v>
      </c>
      <c r="H150" s="34">
        <f>SUM(H151,H153)</f>
        <v>1167127</v>
      </c>
      <c r="I150" s="35"/>
      <c r="J150" s="36"/>
      <c r="K150" s="15">
        <f>SUM(K151,K153)</f>
        <v>1167127</v>
      </c>
      <c r="L150" s="14">
        <f t="shared" si="4"/>
        <v>100</v>
      </c>
    </row>
    <row r="151" spans="1:12" ht="31.5" customHeight="1">
      <c r="A151" s="31" t="s">
        <v>100</v>
      </c>
      <c r="B151" s="32"/>
      <c r="C151" s="33"/>
      <c r="D151" s="4">
        <v>977</v>
      </c>
      <c r="E151" s="3" t="s">
        <v>66</v>
      </c>
      <c r="F151" s="3" t="s">
        <v>238</v>
      </c>
      <c r="G151" s="3" t="s">
        <v>102</v>
      </c>
      <c r="H151" s="34">
        <f>SUM(H152)</f>
        <v>1133109.77</v>
      </c>
      <c r="I151" s="35"/>
      <c r="J151" s="36"/>
      <c r="K151" s="15">
        <f>SUM(K152)</f>
        <v>1133109.77</v>
      </c>
      <c r="L151" s="14">
        <f t="shared" si="4"/>
        <v>100</v>
      </c>
    </row>
    <row r="152" spans="1:12" ht="12" customHeight="1">
      <c r="A152" s="43" t="s">
        <v>104</v>
      </c>
      <c r="B152" s="44"/>
      <c r="C152" s="45"/>
      <c r="D152" s="4">
        <v>977</v>
      </c>
      <c r="E152" s="3" t="s">
        <v>66</v>
      </c>
      <c r="F152" s="3" t="s">
        <v>238</v>
      </c>
      <c r="G152" s="3" t="s">
        <v>103</v>
      </c>
      <c r="H152" s="34">
        <v>1133109.77</v>
      </c>
      <c r="I152" s="35"/>
      <c r="J152" s="36"/>
      <c r="K152" s="15">
        <v>1133109.77</v>
      </c>
      <c r="L152" s="14">
        <f t="shared" si="4"/>
        <v>100</v>
      </c>
    </row>
    <row r="153" spans="1:12" ht="18" customHeight="1">
      <c r="A153" s="31" t="s">
        <v>107</v>
      </c>
      <c r="B153" s="32"/>
      <c r="C153" s="33"/>
      <c r="D153" s="4">
        <v>977</v>
      </c>
      <c r="E153" s="3" t="s">
        <v>66</v>
      </c>
      <c r="F153" s="3" t="s">
        <v>238</v>
      </c>
      <c r="G153" s="3" t="s">
        <v>109</v>
      </c>
      <c r="H153" s="34">
        <f>SUM(H154)</f>
        <v>34017.23</v>
      </c>
      <c r="I153" s="35"/>
      <c r="J153" s="36"/>
      <c r="K153" s="15">
        <f>SUM(K154)</f>
        <v>34017.23</v>
      </c>
      <c r="L153" s="14">
        <f t="shared" si="4"/>
        <v>100</v>
      </c>
    </row>
    <row r="154" spans="1:12" ht="21.75" customHeight="1">
      <c r="A154" s="31" t="s">
        <v>108</v>
      </c>
      <c r="B154" s="32"/>
      <c r="C154" s="33"/>
      <c r="D154" s="4">
        <v>977</v>
      </c>
      <c r="E154" s="3" t="s">
        <v>66</v>
      </c>
      <c r="F154" s="3" t="s">
        <v>238</v>
      </c>
      <c r="G154" s="3" t="s">
        <v>110</v>
      </c>
      <c r="H154" s="34">
        <v>34017.23</v>
      </c>
      <c r="I154" s="35"/>
      <c r="J154" s="36"/>
      <c r="K154" s="15">
        <v>34017.23</v>
      </c>
      <c r="L154" s="14">
        <f t="shared" si="4"/>
        <v>100</v>
      </c>
    </row>
    <row r="155" spans="1:12" ht="24" customHeight="1">
      <c r="A155" s="31" t="s">
        <v>60</v>
      </c>
      <c r="B155" s="32"/>
      <c r="C155" s="33"/>
      <c r="D155" s="4">
        <v>977</v>
      </c>
      <c r="E155" s="3" t="s">
        <v>66</v>
      </c>
      <c r="F155" s="3" t="s">
        <v>239</v>
      </c>
      <c r="G155" s="3" t="s">
        <v>32</v>
      </c>
      <c r="H155" s="34">
        <f>SUM(H156,H158)</f>
        <v>748087</v>
      </c>
      <c r="I155" s="35"/>
      <c r="J155" s="36"/>
      <c r="K155" s="15">
        <f>SUM(K156,K158)</f>
        <v>748087</v>
      </c>
      <c r="L155" s="14">
        <f t="shared" si="4"/>
        <v>100</v>
      </c>
    </row>
    <row r="156" spans="1:12" ht="33.75" customHeight="1">
      <c r="A156" s="31" t="s">
        <v>100</v>
      </c>
      <c r="B156" s="32"/>
      <c r="C156" s="33"/>
      <c r="D156" s="4">
        <v>977</v>
      </c>
      <c r="E156" s="3" t="s">
        <v>66</v>
      </c>
      <c r="F156" s="3" t="s">
        <v>240</v>
      </c>
      <c r="G156" s="3" t="s">
        <v>102</v>
      </c>
      <c r="H156" s="34">
        <f>SUM(H157)</f>
        <v>743635.42</v>
      </c>
      <c r="I156" s="35"/>
      <c r="J156" s="36"/>
      <c r="K156" s="15">
        <f>SUM(K157)</f>
        <v>743635.42</v>
      </c>
      <c r="L156" s="14">
        <f t="shared" si="4"/>
        <v>100</v>
      </c>
    </row>
    <row r="157" spans="1:12" ht="15.75" customHeight="1">
      <c r="A157" s="43" t="s">
        <v>104</v>
      </c>
      <c r="B157" s="44"/>
      <c r="C157" s="45"/>
      <c r="D157" s="4">
        <v>977</v>
      </c>
      <c r="E157" s="3" t="s">
        <v>66</v>
      </c>
      <c r="F157" s="3" t="s">
        <v>240</v>
      </c>
      <c r="G157" s="3" t="s">
        <v>103</v>
      </c>
      <c r="H157" s="34">
        <v>743635.42</v>
      </c>
      <c r="I157" s="35"/>
      <c r="J157" s="36"/>
      <c r="K157" s="15">
        <v>743635.42</v>
      </c>
      <c r="L157" s="14">
        <f t="shared" si="4"/>
        <v>100</v>
      </c>
    </row>
    <row r="158" spans="1:12" ht="15.75" customHeight="1">
      <c r="A158" s="31" t="s">
        <v>107</v>
      </c>
      <c r="B158" s="32"/>
      <c r="C158" s="33"/>
      <c r="D158" s="4">
        <v>977</v>
      </c>
      <c r="E158" s="3" t="s">
        <v>66</v>
      </c>
      <c r="F158" s="3" t="s">
        <v>240</v>
      </c>
      <c r="G158" s="3" t="s">
        <v>109</v>
      </c>
      <c r="H158" s="34">
        <f>SUM(H159)</f>
        <v>4451.58</v>
      </c>
      <c r="I158" s="35"/>
      <c r="J158" s="36"/>
      <c r="K158" s="15">
        <f>SUM(K159)</f>
        <v>4451.58</v>
      </c>
      <c r="L158" s="14">
        <f t="shared" si="4"/>
        <v>100</v>
      </c>
    </row>
    <row r="159" spans="1:12" ht="21" customHeight="1">
      <c r="A159" s="31" t="s">
        <v>108</v>
      </c>
      <c r="B159" s="32"/>
      <c r="C159" s="33"/>
      <c r="D159" s="4">
        <v>977</v>
      </c>
      <c r="E159" s="3" t="s">
        <v>66</v>
      </c>
      <c r="F159" s="3" t="s">
        <v>240</v>
      </c>
      <c r="G159" s="3" t="s">
        <v>110</v>
      </c>
      <c r="H159" s="34">
        <v>4451.58</v>
      </c>
      <c r="I159" s="35"/>
      <c r="J159" s="36"/>
      <c r="K159" s="15">
        <v>4451.58</v>
      </c>
      <c r="L159" s="14">
        <f t="shared" si="4"/>
        <v>100</v>
      </c>
    </row>
    <row r="160" spans="1:12" ht="24.75" customHeight="1">
      <c r="A160" s="31" t="s">
        <v>111</v>
      </c>
      <c r="B160" s="32"/>
      <c r="C160" s="33"/>
      <c r="D160" s="4">
        <v>977</v>
      </c>
      <c r="E160" s="3" t="s">
        <v>66</v>
      </c>
      <c r="F160" s="3" t="s">
        <v>241</v>
      </c>
      <c r="G160" s="3" t="s">
        <v>32</v>
      </c>
      <c r="H160" s="34">
        <f>SUM(H161,H163)</f>
        <v>774981</v>
      </c>
      <c r="I160" s="35"/>
      <c r="J160" s="36"/>
      <c r="K160" s="15">
        <f>SUM(K161,K163)</f>
        <v>774981</v>
      </c>
      <c r="L160" s="14">
        <f t="shared" si="4"/>
        <v>100</v>
      </c>
    </row>
    <row r="161" spans="1:12" ht="30.75" customHeight="1">
      <c r="A161" s="31" t="s">
        <v>100</v>
      </c>
      <c r="B161" s="32"/>
      <c r="C161" s="33"/>
      <c r="D161" s="4">
        <v>977</v>
      </c>
      <c r="E161" s="3" t="s">
        <v>66</v>
      </c>
      <c r="F161" s="3" t="s">
        <v>242</v>
      </c>
      <c r="G161" s="3" t="s">
        <v>102</v>
      </c>
      <c r="H161" s="34">
        <f>SUM(H162)</f>
        <v>396669.69</v>
      </c>
      <c r="I161" s="35"/>
      <c r="J161" s="36"/>
      <c r="K161" s="17">
        <f>SUM(K162)</f>
        <v>396669.69</v>
      </c>
      <c r="L161" s="14">
        <f t="shared" si="4"/>
        <v>100</v>
      </c>
    </row>
    <row r="162" spans="1:12" ht="15.75" customHeight="1">
      <c r="A162" s="43" t="s">
        <v>104</v>
      </c>
      <c r="B162" s="44"/>
      <c r="C162" s="45"/>
      <c r="D162" s="4">
        <v>977</v>
      </c>
      <c r="E162" s="3" t="s">
        <v>66</v>
      </c>
      <c r="F162" s="3" t="s">
        <v>242</v>
      </c>
      <c r="G162" s="3" t="s">
        <v>103</v>
      </c>
      <c r="H162" s="34">
        <v>396669.69</v>
      </c>
      <c r="I162" s="35"/>
      <c r="J162" s="36"/>
      <c r="K162" s="15">
        <v>396669.69</v>
      </c>
      <c r="L162" s="14">
        <f t="shared" si="4"/>
        <v>100</v>
      </c>
    </row>
    <row r="163" spans="1:12" ht="15.75" customHeight="1">
      <c r="A163" s="31" t="s">
        <v>107</v>
      </c>
      <c r="B163" s="32"/>
      <c r="C163" s="33"/>
      <c r="D163" s="4">
        <v>977</v>
      </c>
      <c r="E163" s="3" t="s">
        <v>66</v>
      </c>
      <c r="F163" s="3" t="s">
        <v>242</v>
      </c>
      <c r="G163" s="3" t="s">
        <v>109</v>
      </c>
      <c r="H163" s="34">
        <f>SUM(H164)</f>
        <v>378311.31</v>
      </c>
      <c r="I163" s="35"/>
      <c r="J163" s="36"/>
      <c r="K163" s="15">
        <f>SUM(K164)</f>
        <v>378311.31</v>
      </c>
      <c r="L163" s="14">
        <f t="shared" si="4"/>
        <v>100</v>
      </c>
    </row>
    <row r="164" spans="1:12" ht="24.75" customHeight="1">
      <c r="A164" s="31" t="s">
        <v>108</v>
      </c>
      <c r="B164" s="32"/>
      <c r="C164" s="33"/>
      <c r="D164" s="4">
        <v>977</v>
      </c>
      <c r="E164" s="3" t="s">
        <v>66</v>
      </c>
      <c r="F164" s="3" t="s">
        <v>242</v>
      </c>
      <c r="G164" s="3" t="s">
        <v>110</v>
      </c>
      <c r="H164" s="34">
        <v>378311.31</v>
      </c>
      <c r="I164" s="35"/>
      <c r="J164" s="36"/>
      <c r="K164" s="15">
        <v>378311.31</v>
      </c>
      <c r="L164" s="14">
        <f t="shared" si="4"/>
        <v>100</v>
      </c>
    </row>
    <row r="165" spans="1:12" ht="49.5" customHeight="1">
      <c r="A165" s="31" t="s">
        <v>441</v>
      </c>
      <c r="B165" s="32"/>
      <c r="C165" s="33"/>
      <c r="D165" s="4">
        <v>977</v>
      </c>
      <c r="E165" s="3" t="s">
        <v>66</v>
      </c>
      <c r="F165" s="3" t="s">
        <v>442</v>
      </c>
      <c r="G165" s="3" t="s">
        <v>32</v>
      </c>
      <c r="H165" s="63">
        <f>SUM(H166+H168)</f>
        <v>3223</v>
      </c>
      <c r="I165" s="64"/>
      <c r="J165" s="65"/>
      <c r="K165" s="15">
        <v>0</v>
      </c>
      <c r="L165" s="15">
        <v>0</v>
      </c>
    </row>
    <row r="166" spans="1:12" ht="40.5" customHeight="1">
      <c r="A166" s="31" t="s">
        <v>100</v>
      </c>
      <c r="B166" s="32"/>
      <c r="C166" s="33"/>
      <c r="D166" s="4">
        <v>977</v>
      </c>
      <c r="E166" s="3" t="s">
        <v>66</v>
      </c>
      <c r="F166" s="3" t="s">
        <v>443</v>
      </c>
      <c r="G166" s="3" t="s">
        <v>102</v>
      </c>
      <c r="H166" s="63">
        <f>SUM(H167)</f>
        <v>3000</v>
      </c>
      <c r="I166" s="64"/>
      <c r="J166" s="65"/>
      <c r="K166" s="15">
        <v>0</v>
      </c>
      <c r="L166" s="15">
        <v>0</v>
      </c>
    </row>
    <row r="167" spans="1:12" ht="24.75" customHeight="1">
      <c r="A167" s="43" t="s">
        <v>104</v>
      </c>
      <c r="B167" s="44"/>
      <c r="C167" s="45"/>
      <c r="D167" s="4">
        <v>977</v>
      </c>
      <c r="E167" s="3" t="s">
        <v>66</v>
      </c>
      <c r="F167" s="3" t="s">
        <v>443</v>
      </c>
      <c r="G167" s="3" t="s">
        <v>103</v>
      </c>
      <c r="H167" s="63">
        <v>3000</v>
      </c>
      <c r="I167" s="64"/>
      <c r="J167" s="65"/>
      <c r="K167" s="15">
        <v>0</v>
      </c>
      <c r="L167" s="15">
        <v>0</v>
      </c>
    </row>
    <row r="168" spans="1:12" ht="24.75" customHeight="1">
      <c r="A168" s="31" t="s">
        <v>401</v>
      </c>
      <c r="B168" s="32"/>
      <c r="C168" s="33"/>
      <c r="D168" s="4">
        <v>977</v>
      </c>
      <c r="E168" s="3" t="s">
        <v>66</v>
      </c>
      <c r="F168" s="3" t="s">
        <v>443</v>
      </c>
      <c r="G168" s="3" t="s">
        <v>109</v>
      </c>
      <c r="H168" s="34">
        <f>SUM(H169)</f>
        <v>223</v>
      </c>
      <c r="I168" s="35"/>
      <c r="J168" s="36"/>
      <c r="K168" s="15">
        <v>0</v>
      </c>
      <c r="L168" s="15">
        <v>0</v>
      </c>
    </row>
    <row r="169" spans="1:12" ht="23.25" customHeight="1">
      <c r="A169" s="31" t="s">
        <v>108</v>
      </c>
      <c r="B169" s="32"/>
      <c r="C169" s="33"/>
      <c r="D169" s="4">
        <v>977</v>
      </c>
      <c r="E169" s="3" t="s">
        <v>66</v>
      </c>
      <c r="F169" s="3" t="s">
        <v>443</v>
      </c>
      <c r="G169" s="3" t="s">
        <v>110</v>
      </c>
      <c r="H169" s="34">
        <v>223</v>
      </c>
      <c r="I169" s="35"/>
      <c r="J169" s="36"/>
      <c r="K169" s="15">
        <v>0</v>
      </c>
      <c r="L169" s="15">
        <v>0</v>
      </c>
    </row>
    <row r="170" spans="1:12" ht="24" customHeight="1" hidden="1">
      <c r="A170" s="55" t="s">
        <v>436</v>
      </c>
      <c r="B170" s="56"/>
      <c r="C170" s="57"/>
      <c r="D170" s="4">
        <v>977</v>
      </c>
      <c r="E170" s="3" t="s">
        <v>66</v>
      </c>
      <c r="F170" s="3" t="s">
        <v>254</v>
      </c>
      <c r="G170" s="3" t="s">
        <v>32</v>
      </c>
      <c r="H170" s="34">
        <f>SUM(H171)</f>
        <v>0</v>
      </c>
      <c r="I170" s="35"/>
      <c r="J170" s="36"/>
      <c r="K170" s="15">
        <v>0</v>
      </c>
      <c r="L170" s="15">
        <v>0</v>
      </c>
    </row>
    <row r="171" spans="1:12" ht="30.75" customHeight="1" hidden="1">
      <c r="A171" s="31" t="s">
        <v>437</v>
      </c>
      <c r="B171" s="32"/>
      <c r="C171" s="33"/>
      <c r="D171" s="4">
        <v>977</v>
      </c>
      <c r="E171" s="3" t="s">
        <v>66</v>
      </c>
      <c r="F171" s="3" t="s">
        <v>439</v>
      </c>
      <c r="G171" s="3" t="s">
        <v>32</v>
      </c>
      <c r="H171" s="34">
        <f>SUM(H172)</f>
        <v>0</v>
      </c>
      <c r="I171" s="35"/>
      <c r="J171" s="36"/>
      <c r="K171" s="15">
        <v>0</v>
      </c>
      <c r="L171" s="15">
        <v>0</v>
      </c>
    </row>
    <row r="172" spans="1:12" ht="0" customHeight="1" hidden="1">
      <c r="A172" s="31" t="s">
        <v>438</v>
      </c>
      <c r="B172" s="32"/>
      <c r="C172" s="33"/>
      <c r="D172" s="4">
        <v>977</v>
      </c>
      <c r="E172" s="3" t="s">
        <v>66</v>
      </c>
      <c r="F172" s="3" t="s">
        <v>440</v>
      </c>
      <c r="G172" s="3" t="s">
        <v>32</v>
      </c>
      <c r="H172" s="34">
        <f>SUM(H173)</f>
        <v>0</v>
      </c>
      <c r="I172" s="35"/>
      <c r="J172" s="36"/>
      <c r="K172" s="15">
        <v>0</v>
      </c>
      <c r="L172" s="15">
        <v>0</v>
      </c>
    </row>
    <row r="173" spans="1:12" ht="24" customHeight="1" hidden="1">
      <c r="A173" s="31" t="s">
        <v>124</v>
      </c>
      <c r="B173" s="32"/>
      <c r="C173" s="33"/>
      <c r="D173" s="4">
        <v>977</v>
      </c>
      <c r="E173" s="3" t="s">
        <v>66</v>
      </c>
      <c r="F173" s="3" t="s">
        <v>440</v>
      </c>
      <c r="G173" s="3" t="s">
        <v>109</v>
      </c>
      <c r="H173" s="34">
        <f>SUM(H174)</f>
        <v>0</v>
      </c>
      <c r="I173" s="35"/>
      <c r="J173" s="36"/>
      <c r="K173" s="15">
        <v>0</v>
      </c>
      <c r="L173" s="15">
        <v>0</v>
      </c>
    </row>
    <row r="174" spans="1:12" ht="24" customHeight="1" hidden="1">
      <c r="A174" s="31" t="s">
        <v>108</v>
      </c>
      <c r="B174" s="32"/>
      <c r="C174" s="33"/>
      <c r="D174" s="4">
        <v>977</v>
      </c>
      <c r="E174" s="3" t="s">
        <v>66</v>
      </c>
      <c r="F174" s="3" t="s">
        <v>440</v>
      </c>
      <c r="G174" s="3" t="s">
        <v>110</v>
      </c>
      <c r="H174" s="34">
        <v>0</v>
      </c>
      <c r="I174" s="35"/>
      <c r="J174" s="36"/>
      <c r="K174" s="15">
        <v>0</v>
      </c>
      <c r="L174" s="15">
        <v>0</v>
      </c>
    </row>
    <row r="175" spans="1:12" ht="42" customHeight="1">
      <c r="A175" s="31" t="s">
        <v>620</v>
      </c>
      <c r="B175" s="32"/>
      <c r="C175" s="33"/>
      <c r="D175" s="4">
        <v>977</v>
      </c>
      <c r="E175" s="3" t="s">
        <v>66</v>
      </c>
      <c r="F175" s="3" t="s">
        <v>621</v>
      </c>
      <c r="G175" s="3" t="s">
        <v>32</v>
      </c>
      <c r="H175" s="34">
        <f>SUM(H176+H178)</f>
        <v>2063683</v>
      </c>
      <c r="I175" s="35"/>
      <c r="J175" s="36"/>
      <c r="K175" s="15">
        <f>SUM(K176+K178)</f>
        <v>2063683</v>
      </c>
      <c r="L175" s="14">
        <f t="shared" si="4"/>
        <v>100</v>
      </c>
    </row>
    <row r="176" spans="1:12" ht="42" customHeight="1">
      <c r="A176" s="31" t="s">
        <v>100</v>
      </c>
      <c r="B176" s="32"/>
      <c r="C176" s="33"/>
      <c r="D176" s="4">
        <v>977</v>
      </c>
      <c r="E176" s="3" t="s">
        <v>66</v>
      </c>
      <c r="F176" s="3" t="s">
        <v>622</v>
      </c>
      <c r="G176" s="3" t="s">
        <v>102</v>
      </c>
      <c r="H176" s="34">
        <f>SUM(H177)</f>
        <v>1425998</v>
      </c>
      <c r="I176" s="35"/>
      <c r="J176" s="36"/>
      <c r="K176" s="15">
        <f>SUM(K177)</f>
        <v>1425998</v>
      </c>
      <c r="L176" s="14">
        <f t="shared" si="4"/>
        <v>100</v>
      </c>
    </row>
    <row r="177" spans="1:12" ht="24.75" customHeight="1">
      <c r="A177" s="31" t="s">
        <v>104</v>
      </c>
      <c r="B177" s="32"/>
      <c r="C177" s="33"/>
      <c r="D177" s="4">
        <v>977</v>
      </c>
      <c r="E177" s="3" t="s">
        <v>66</v>
      </c>
      <c r="F177" s="3" t="s">
        <v>622</v>
      </c>
      <c r="G177" s="3" t="s">
        <v>103</v>
      </c>
      <c r="H177" s="34">
        <v>1425998</v>
      </c>
      <c r="I177" s="35"/>
      <c r="J177" s="36"/>
      <c r="K177" s="15">
        <v>1425998</v>
      </c>
      <c r="L177" s="14">
        <f t="shared" si="4"/>
        <v>100</v>
      </c>
    </row>
    <row r="178" spans="1:12" ht="24.75" customHeight="1">
      <c r="A178" s="31" t="s">
        <v>401</v>
      </c>
      <c r="B178" s="32"/>
      <c r="C178" s="33"/>
      <c r="D178" s="4">
        <v>977</v>
      </c>
      <c r="E178" s="3" t="s">
        <v>66</v>
      </c>
      <c r="F178" s="3" t="s">
        <v>622</v>
      </c>
      <c r="G178" s="3" t="s">
        <v>109</v>
      </c>
      <c r="H178" s="34">
        <f>SUM(H179:J179)</f>
        <v>637685</v>
      </c>
      <c r="I178" s="35"/>
      <c r="J178" s="36"/>
      <c r="K178" s="15">
        <f>SUM(K179)</f>
        <v>637685</v>
      </c>
      <c r="L178" s="14">
        <f t="shared" si="4"/>
        <v>100</v>
      </c>
    </row>
    <row r="179" spans="1:12" ht="27" customHeight="1">
      <c r="A179" s="31" t="s">
        <v>108</v>
      </c>
      <c r="B179" s="32"/>
      <c r="C179" s="33"/>
      <c r="D179" s="4">
        <v>977</v>
      </c>
      <c r="E179" s="3" t="s">
        <v>66</v>
      </c>
      <c r="F179" s="3" t="s">
        <v>622</v>
      </c>
      <c r="G179" s="3" t="s">
        <v>110</v>
      </c>
      <c r="H179" s="34">
        <v>637685</v>
      </c>
      <c r="I179" s="35"/>
      <c r="J179" s="36"/>
      <c r="K179" s="15">
        <v>637685</v>
      </c>
      <c r="L179" s="14">
        <f t="shared" si="4"/>
        <v>100</v>
      </c>
    </row>
    <row r="180" spans="1:12" ht="51.75" customHeight="1">
      <c r="A180" s="43" t="s">
        <v>623</v>
      </c>
      <c r="B180" s="44"/>
      <c r="C180" s="45"/>
      <c r="D180" s="4">
        <v>977</v>
      </c>
      <c r="E180" s="3" t="s">
        <v>66</v>
      </c>
      <c r="F180" s="3" t="s">
        <v>624</v>
      </c>
      <c r="G180" s="3" t="s">
        <v>32</v>
      </c>
      <c r="H180" s="34">
        <f>SUM(H181)</f>
        <v>435000</v>
      </c>
      <c r="I180" s="35"/>
      <c r="J180" s="36"/>
      <c r="K180" s="15">
        <f>SUM(K181)</f>
        <v>435000</v>
      </c>
      <c r="L180" s="14">
        <f t="shared" si="4"/>
        <v>100</v>
      </c>
    </row>
    <row r="181" spans="1:12" ht="24" customHeight="1">
      <c r="A181" s="31" t="s">
        <v>401</v>
      </c>
      <c r="B181" s="32"/>
      <c r="C181" s="33"/>
      <c r="D181" s="4">
        <v>977</v>
      </c>
      <c r="E181" s="3" t="s">
        <v>66</v>
      </c>
      <c r="F181" s="3" t="s">
        <v>625</v>
      </c>
      <c r="G181" s="3" t="s">
        <v>109</v>
      </c>
      <c r="H181" s="34">
        <f>SUM(H182)</f>
        <v>435000</v>
      </c>
      <c r="I181" s="35"/>
      <c r="J181" s="36"/>
      <c r="K181" s="15">
        <f>SUM(K182)</f>
        <v>435000</v>
      </c>
      <c r="L181" s="14">
        <f t="shared" si="4"/>
        <v>100</v>
      </c>
    </row>
    <row r="182" spans="1:12" ht="27" customHeight="1">
      <c r="A182" s="31" t="s">
        <v>108</v>
      </c>
      <c r="B182" s="32"/>
      <c r="C182" s="33"/>
      <c r="D182" s="4">
        <v>977</v>
      </c>
      <c r="E182" s="3" t="s">
        <v>66</v>
      </c>
      <c r="F182" s="3" t="s">
        <v>625</v>
      </c>
      <c r="G182" s="3" t="s">
        <v>110</v>
      </c>
      <c r="H182" s="34">
        <v>435000</v>
      </c>
      <c r="I182" s="35"/>
      <c r="J182" s="36"/>
      <c r="K182" s="15">
        <v>435000</v>
      </c>
      <c r="L182" s="14">
        <f t="shared" si="4"/>
        <v>100</v>
      </c>
    </row>
    <row r="183" spans="1:12" ht="12" customHeight="1" hidden="1">
      <c r="A183" s="32"/>
      <c r="B183" s="32"/>
      <c r="C183" s="33"/>
      <c r="D183" s="4">
        <v>977</v>
      </c>
      <c r="E183" s="3" t="s">
        <v>66</v>
      </c>
      <c r="F183" s="3"/>
      <c r="G183" s="3"/>
      <c r="H183" s="34"/>
      <c r="I183" s="35"/>
      <c r="J183" s="36"/>
      <c r="K183" s="15"/>
      <c r="L183" s="14" t="e">
        <f t="shared" si="4"/>
        <v>#DIV/0!</v>
      </c>
    </row>
    <row r="184" spans="1:12" ht="12" customHeight="1" hidden="1">
      <c r="A184" s="32"/>
      <c r="B184" s="32"/>
      <c r="C184" s="33"/>
      <c r="D184" s="4">
        <v>977</v>
      </c>
      <c r="E184" s="3" t="s">
        <v>66</v>
      </c>
      <c r="F184" s="3"/>
      <c r="G184" s="3"/>
      <c r="H184" s="34"/>
      <c r="I184" s="35"/>
      <c r="J184" s="36"/>
      <c r="K184" s="15"/>
      <c r="L184" s="14" t="e">
        <f t="shared" si="4"/>
        <v>#DIV/0!</v>
      </c>
    </row>
    <row r="185" spans="1:12" ht="12" customHeight="1" hidden="1">
      <c r="A185" s="46" t="s">
        <v>80</v>
      </c>
      <c r="B185" s="47"/>
      <c r="C185" s="48"/>
      <c r="D185" s="4">
        <v>977</v>
      </c>
      <c r="E185" s="3" t="s">
        <v>79</v>
      </c>
      <c r="F185" s="3" t="s">
        <v>224</v>
      </c>
      <c r="G185" s="3" t="s">
        <v>32</v>
      </c>
      <c r="H185" s="34">
        <f>SUM(H186:J186)</f>
        <v>0</v>
      </c>
      <c r="I185" s="35"/>
      <c r="J185" s="36"/>
      <c r="K185" s="15">
        <f aca="true" t="shared" si="5" ref="K185:K191">SUM(K186)</f>
        <v>0</v>
      </c>
      <c r="L185" s="14" t="e">
        <f aca="true" t="shared" si="6" ref="L185:L209">SUM(K185/H185*100)</f>
        <v>#DIV/0!</v>
      </c>
    </row>
    <row r="186" spans="1:12" ht="12.75" customHeight="1" hidden="1">
      <c r="A186" s="55" t="s">
        <v>81</v>
      </c>
      <c r="B186" s="56"/>
      <c r="C186" s="57"/>
      <c r="D186" s="4">
        <v>977</v>
      </c>
      <c r="E186" s="3" t="s">
        <v>82</v>
      </c>
      <c r="F186" s="3" t="s">
        <v>224</v>
      </c>
      <c r="G186" s="3" t="s">
        <v>32</v>
      </c>
      <c r="H186" s="34">
        <f>SUM(H187)</f>
        <v>0</v>
      </c>
      <c r="I186" s="35"/>
      <c r="J186" s="36"/>
      <c r="K186" s="15">
        <f t="shared" si="5"/>
        <v>0</v>
      </c>
      <c r="L186" s="14" t="e">
        <f t="shared" si="6"/>
        <v>#DIV/0!</v>
      </c>
    </row>
    <row r="187" spans="1:12" ht="21" customHeight="1" hidden="1">
      <c r="A187" s="31" t="s">
        <v>98</v>
      </c>
      <c r="B187" s="32"/>
      <c r="C187" s="33"/>
      <c r="D187" s="4">
        <v>977</v>
      </c>
      <c r="E187" s="3" t="s">
        <v>82</v>
      </c>
      <c r="F187" s="3" t="s">
        <v>228</v>
      </c>
      <c r="G187" s="3" t="s">
        <v>32</v>
      </c>
      <c r="H187" s="34">
        <f>SUM(H188)</f>
        <v>0</v>
      </c>
      <c r="I187" s="35"/>
      <c r="J187" s="36"/>
      <c r="K187" s="15">
        <f t="shared" si="5"/>
        <v>0</v>
      </c>
      <c r="L187" s="14" t="e">
        <f t="shared" si="6"/>
        <v>#DIV/0!</v>
      </c>
    </row>
    <row r="188" spans="1:12" ht="19.5" customHeight="1" hidden="1">
      <c r="A188" s="31" t="s">
        <v>99</v>
      </c>
      <c r="B188" s="32"/>
      <c r="C188" s="33"/>
      <c r="D188" s="4">
        <v>977</v>
      </c>
      <c r="E188" s="3" t="s">
        <v>82</v>
      </c>
      <c r="F188" s="3" t="s">
        <v>229</v>
      </c>
      <c r="G188" s="3" t="s">
        <v>32</v>
      </c>
      <c r="H188" s="34">
        <f>SUM(H192)</f>
        <v>0</v>
      </c>
      <c r="I188" s="35"/>
      <c r="J188" s="36"/>
      <c r="K188" s="15">
        <f t="shared" si="5"/>
        <v>0</v>
      </c>
      <c r="L188" s="14" t="e">
        <f t="shared" si="6"/>
        <v>#DIV/0!</v>
      </c>
    </row>
    <row r="189" spans="1:12" ht="17.25" customHeight="1" hidden="1">
      <c r="A189" s="31" t="s">
        <v>235</v>
      </c>
      <c r="B189" s="32"/>
      <c r="C189" s="33"/>
      <c r="D189" s="4">
        <v>977</v>
      </c>
      <c r="E189" s="3" t="s">
        <v>82</v>
      </c>
      <c r="F189" s="3" t="s">
        <v>230</v>
      </c>
      <c r="G189" s="3" t="s">
        <v>32</v>
      </c>
      <c r="H189" s="34">
        <f>SUM(H190)</f>
        <v>0</v>
      </c>
      <c r="I189" s="35"/>
      <c r="J189" s="36"/>
      <c r="K189" s="15">
        <f t="shared" si="5"/>
        <v>0</v>
      </c>
      <c r="L189" s="14" t="e">
        <f t="shared" si="6"/>
        <v>#DIV/0!</v>
      </c>
    </row>
    <row r="190" spans="1:12" ht="24" customHeight="1" hidden="1">
      <c r="A190" s="31" t="s">
        <v>112</v>
      </c>
      <c r="B190" s="32"/>
      <c r="C190" s="33"/>
      <c r="D190" s="4">
        <v>977</v>
      </c>
      <c r="E190" s="3" t="s">
        <v>82</v>
      </c>
      <c r="F190" s="3" t="s">
        <v>243</v>
      </c>
      <c r="G190" s="3" t="s">
        <v>32</v>
      </c>
      <c r="H190" s="34">
        <f>SUM(H191)</f>
        <v>0</v>
      </c>
      <c r="I190" s="35"/>
      <c r="J190" s="36"/>
      <c r="K190" s="17">
        <f t="shared" si="5"/>
        <v>0</v>
      </c>
      <c r="L190" s="14" t="e">
        <f t="shared" si="6"/>
        <v>#DIV/0!</v>
      </c>
    </row>
    <row r="191" spans="1:12" ht="15.75" customHeight="1" hidden="1">
      <c r="A191" s="31" t="s">
        <v>7</v>
      </c>
      <c r="B191" s="32"/>
      <c r="C191" s="33"/>
      <c r="D191" s="4">
        <v>977</v>
      </c>
      <c r="E191" s="3" t="s">
        <v>82</v>
      </c>
      <c r="F191" s="3" t="s">
        <v>243</v>
      </c>
      <c r="G191" s="3" t="s">
        <v>51</v>
      </c>
      <c r="H191" s="34">
        <f>SUM(H192)</f>
        <v>0</v>
      </c>
      <c r="I191" s="35"/>
      <c r="J191" s="36"/>
      <c r="K191" s="15">
        <f t="shared" si="5"/>
        <v>0</v>
      </c>
      <c r="L191" s="14" t="e">
        <f t="shared" si="6"/>
        <v>#DIV/0!</v>
      </c>
    </row>
    <row r="192" spans="1:12" ht="12" customHeight="1" hidden="1">
      <c r="A192" s="31" t="s">
        <v>113</v>
      </c>
      <c r="B192" s="32"/>
      <c r="C192" s="33"/>
      <c r="D192" s="4">
        <v>977</v>
      </c>
      <c r="E192" s="3" t="s">
        <v>82</v>
      </c>
      <c r="F192" s="3" t="s">
        <v>243</v>
      </c>
      <c r="G192" s="3" t="s">
        <v>114</v>
      </c>
      <c r="H192" s="34">
        <v>0</v>
      </c>
      <c r="I192" s="35"/>
      <c r="J192" s="36"/>
      <c r="K192" s="15">
        <v>0</v>
      </c>
      <c r="L192" s="14" t="e">
        <f t="shared" si="6"/>
        <v>#DIV/0!</v>
      </c>
    </row>
    <row r="193" spans="1:12" ht="26.25" customHeight="1">
      <c r="A193" s="49" t="s">
        <v>663</v>
      </c>
      <c r="B193" s="50"/>
      <c r="C193" s="51"/>
      <c r="D193" s="4">
        <v>977</v>
      </c>
      <c r="E193" s="7" t="s">
        <v>664</v>
      </c>
      <c r="F193" s="7" t="s">
        <v>224</v>
      </c>
      <c r="G193" s="7" t="s">
        <v>32</v>
      </c>
      <c r="H193" s="52">
        <f aca="true" t="shared" si="7" ref="H193:H199">SUM(H194)</f>
        <v>469550</v>
      </c>
      <c r="I193" s="53"/>
      <c r="J193" s="54"/>
      <c r="K193" s="21">
        <f aca="true" t="shared" si="8" ref="K193:K199">SUM(K194)</f>
        <v>469550</v>
      </c>
      <c r="L193" s="14">
        <f t="shared" si="6"/>
        <v>100</v>
      </c>
    </row>
    <row r="194" spans="1:12" ht="36.75" customHeight="1">
      <c r="A194" s="46" t="s">
        <v>665</v>
      </c>
      <c r="B194" s="47"/>
      <c r="C194" s="48"/>
      <c r="D194" s="4">
        <v>977</v>
      </c>
      <c r="E194" s="3" t="s">
        <v>666</v>
      </c>
      <c r="F194" s="3" t="s">
        <v>224</v>
      </c>
      <c r="G194" s="3" t="s">
        <v>32</v>
      </c>
      <c r="H194" s="34">
        <f t="shared" si="7"/>
        <v>469550</v>
      </c>
      <c r="I194" s="35"/>
      <c r="J194" s="36"/>
      <c r="K194" s="15">
        <f t="shared" si="8"/>
        <v>469550</v>
      </c>
      <c r="L194" s="14">
        <f t="shared" si="6"/>
        <v>100</v>
      </c>
    </row>
    <row r="195" spans="1:12" ht="24" customHeight="1">
      <c r="A195" s="31" t="s">
        <v>98</v>
      </c>
      <c r="B195" s="32"/>
      <c r="C195" s="33"/>
      <c r="D195" s="4">
        <v>977</v>
      </c>
      <c r="E195" s="3" t="s">
        <v>666</v>
      </c>
      <c r="F195" s="3" t="s">
        <v>228</v>
      </c>
      <c r="G195" s="3" t="s">
        <v>32</v>
      </c>
      <c r="H195" s="34">
        <f t="shared" si="7"/>
        <v>469550</v>
      </c>
      <c r="I195" s="35"/>
      <c r="J195" s="36"/>
      <c r="K195" s="15">
        <f t="shared" si="8"/>
        <v>469550</v>
      </c>
      <c r="L195" s="14">
        <f t="shared" si="6"/>
        <v>100</v>
      </c>
    </row>
    <row r="196" spans="1:12" ht="26.25" customHeight="1">
      <c r="A196" s="31" t="s">
        <v>99</v>
      </c>
      <c r="B196" s="32"/>
      <c r="C196" s="33"/>
      <c r="D196" s="4">
        <v>977</v>
      </c>
      <c r="E196" s="3" t="s">
        <v>666</v>
      </c>
      <c r="F196" s="3" t="s">
        <v>229</v>
      </c>
      <c r="G196" s="3" t="s">
        <v>32</v>
      </c>
      <c r="H196" s="34">
        <f t="shared" si="7"/>
        <v>469550</v>
      </c>
      <c r="I196" s="35"/>
      <c r="J196" s="36"/>
      <c r="K196" s="15">
        <f t="shared" si="8"/>
        <v>469550</v>
      </c>
      <c r="L196" s="14">
        <f t="shared" si="6"/>
        <v>100</v>
      </c>
    </row>
    <row r="197" spans="1:12" ht="12" customHeight="1">
      <c r="A197" s="31" t="s">
        <v>235</v>
      </c>
      <c r="B197" s="32"/>
      <c r="C197" s="33"/>
      <c r="D197" s="4">
        <v>977</v>
      </c>
      <c r="E197" s="3" t="s">
        <v>666</v>
      </c>
      <c r="F197" s="3" t="s">
        <v>230</v>
      </c>
      <c r="G197" s="3" t="s">
        <v>32</v>
      </c>
      <c r="H197" s="34">
        <f t="shared" si="7"/>
        <v>469550</v>
      </c>
      <c r="I197" s="35"/>
      <c r="J197" s="36"/>
      <c r="K197" s="15">
        <f t="shared" si="8"/>
        <v>469550</v>
      </c>
      <c r="L197" s="14">
        <f t="shared" si="6"/>
        <v>100</v>
      </c>
    </row>
    <row r="198" spans="1:12" ht="12" customHeight="1">
      <c r="A198" s="31" t="s">
        <v>87</v>
      </c>
      <c r="B198" s="32"/>
      <c r="C198" s="33"/>
      <c r="D198" s="4">
        <v>977</v>
      </c>
      <c r="E198" s="3" t="s">
        <v>666</v>
      </c>
      <c r="F198" s="3" t="s">
        <v>329</v>
      </c>
      <c r="G198" s="3" t="s">
        <v>32</v>
      </c>
      <c r="H198" s="34">
        <f t="shared" si="7"/>
        <v>469550</v>
      </c>
      <c r="I198" s="35"/>
      <c r="J198" s="36"/>
      <c r="K198" s="15">
        <f t="shared" si="8"/>
        <v>469550</v>
      </c>
      <c r="L198" s="14">
        <f t="shared" si="6"/>
        <v>100</v>
      </c>
    </row>
    <row r="199" spans="1:12" ht="24" customHeight="1">
      <c r="A199" s="31" t="s">
        <v>401</v>
      </c>
      <c r="B199" s="32"/>
      <c r="C199" s="33"/>
      <c r="D199" s="4">
        <v>977</v>
      </c>
      <c r="E199" s="3" t="s">
        <v>666</v>
      </c>
      <c r="F199" s="3" t="s">
        <v>329</v>
      </c>
      <c r="G199" s="3" t="s">
        <v>109</v>
      </c>
      <c r="H199" s="34">
        <f t="shared" si="7"/>
        <v>469550</v>
      </c>
      <c r="I199" s="35"/>
      <c r="J199" s="36"/>
      <c r="K199" s="15">
        <f t="shared" si="8"/>
        <v>469550</v>
      </c>
      <c r="L199" s="14">
        <f t="shared" si="6"/>
        <v>100</v>
      </c>
    </row>
    <row r="200" spans="1:12" ht="21.75" customHeight="1">
      <c r="A200" s="31" t="s">
        <v>108</v>
      </c>
      <c r="B200" s="32"/>
      <c r="C200" s="33"/>
      <c r="D200" s="4">
        <v>977</v>
      </c>
      <c r="E200" s="3" t="s">
        <v>666</v>
      </c>
      <c r="F200" s="3" t="s">
        <v>329</v>
      </c>
      <c r="G200" s="3" t="s">
        <v>110</v>
      </c>
      <c r="H200" s="34">
        <v>469550</v>
      </c>
      <c r="I200" s="35"/>
      <c r="J200" s="36"/>
      <c r="K200" s="15">
        <v>469550</v>
      </c>
      <c r="L200" s="14">
        <f t="shared" si="6"/>
        <v>100</v>
      </c>
    </row>
    <row r="201" spans="1:12" ht="12.75" customHeight="1">
      <c r="A201" s="55" t="s">
        <v>58</v>
      </c>
      <c r="B201" s="56"/>
      <c r="C201" s="57"/>
      <c r="D201" s="4">
        <v>977</v>
      </c>
      <c r="E201" s="3" t="s">
        <v>57</v>
      </c>
      <c r="F201" s="3" t="s">
        <v>224</v>
      </c>
      <c r="G201" s="3" t="s">
        <v>32</v>
      </c>
      <c r="H201" s="34">
        <f>SUM(H202,H216,H223,H250)</f>
        <v>24569694.999999996</v>
      </c>
      <c r="I201" s="35"/>
      <c r="J201" s="36"/>
      <c r="K201" s="15">
        <f>SUM(K202,K216,K223,K249,)</f>
        <v>19505444.63</v>
      </c>
      <c r="L201" s="14">
        <f t="shared" si="6"/>
        <v>79.38822451804958</v>
      </c>
    </row>
    <row r="202" spans="1:12" ht="12.75" customHeight="1">
      <c r="A202" s="55" t="s">
        <v>92</v>
      </c>
      <c r="B202" s="56"/>
      <c r="C202" s="57"/>
      <c r="D202" s="4">
        <v>977</v>
      </c>
      <c r="E202" s="3" t="s">
        <v>93</v>
      </c>
      <c r="F202" s="3" t="s">
        <v>224</v>
      </c>
      <c r="G202" s="3" t="s">
        <v>32</v>
      </c>
      <c r="H202" s="34">
        <f>SUM(H203,H210,H213)</f>
        <v>221695</v>
      </c>
      <c r="I202" s="35"/>
      <c r="J202" s="36"/>
      <c r="K202" s="15">
        <f>SUM(K203,K210,K213)</f>
        <v>14000</v>
      </c>
      <c r="L202" s="14">
        <f t="shared" si="6"/>
        <v>6.314982295496065</v>
      </c>
    </row>
    <row r="203" spans="1:12" ht="21.75" customHeight="1">
      <c r="A203" s="31" t="s">
        <v>427</v>
      </c>
      <c r="B203" s="32"/>
      <c r="C203" s="33"/>
      <c r="D203" s="4">
        <v>977</v>
      </c>
      <c r="E203" s="3" t="s">
        <v>93</v>
      </c>
      <c r="F203" s="3" t="s">
        <v>244</v>
      </c>
      <c r="G203" s="3" t="s">
        <v>32</v>
      </c>
      <c r="H203" s="34">
        <f>SUM(H204,H207)</f>
        <v>14000</v>
      </c>
      <c r="I203" s="35"/>
      <c r="J203" s="36"/>
      <c r="K203" s="15">
        <f>SUM(K204,K207)</f>
        <v>14000</v>
      </c>
      <c r="L203" s="14">
        <f t="shared" si="6"/>
        <v>100</v>
      </c>
    </row>
    <row r="204" spans="1:12" ht="15" customHeight="1">
      <c r="A204" s="31" t="s">
        <v>147</v>
      </c>
      <c r="B204" s="32"/>
      <c r="C204" s="33"/>
      <c r="D204" s="4">
        <v>977</v>
      </c>
      <c r="E204" s="3" t="s">
        <v>93</v>
      </c>
      <c r="F204" s="3" t="s">
        <v>445</v>
      </c>
      <c r="G204" s="3" t="s">
        <v>32</v>
      </c>
      <c r="H204" s="34">
        <f>SUM(H205)</f>
        <v>14000</v>
      </c>
      <c r="I204" s="35"/>
      <c r="J204" s="36"/>
      <c r="K204" s="15">
        <f>SUM(K205)</f>
        <v>14000</v>
      </c>
      <c r="L204" s="14">
        <f t="shared" si="6"/>
        <v>100</v>
      </c>
    </row>
    <row r="205" spans="1:12" ht="15.75" customHeight="1">
      <c r="A205" s="31" t="s">
        <v>107</v>
      </c>
      <c r="B205" s="32"/>
      <c r="C205" s="33"/>
      <c r="D205" s="4">
        <v>977</v>
      </c>
      <c r="E205" s="3" t="s">
        <v>93</v>
      </c>
      <c r="F205" s="3" t="s">
        <v>446</v>
      </c>
      <c r="G205" s="3" t="s">
        <v>109</v>
      </c>
      <c r="H205" s="34">
        <f>SUM(H206)</f>
        <v>14000</v>
      </c>
      <c r="I205" s="35"/>
      <c r="J205" s="36"/>
      <c r="K205" s="15">
        <f>SUM(K206)</f>
        <v>14000</v>
      </c>
      <c r="L205" s="14">
        <f t="shared" si="6"/>
        <v>100</v>
      </c>
    </row>
    <row r="206" spans="1:12" ht="19.5" customHeight="1">
      <c r="A206" s="31" t="s">
        <v>108</v>
      </c>
      <c r="B206" s="32"/>
      <c r="C206" s="33"/>
      <c r="D206" s="4">
        <v>977</v>
      </c>
      <c r="E206" s="3" t="s">
        <v>93</v>
      </c>
      <c r="F206" s="3" t="s">
        <v>446</v>
      </c>
      <c r="G206" s="3" t="s">
        <v>110</v>
      </c>
      <c r="H206" s="34">
        <v>14000</v>
      </c>
      <c r="I206" s="35"/>
      <c r="J206" s="36"/>
      <c r="K206" s="15">
        <v>14000</v>
      </c>
      <c r="L206" s="14">
        <f t="shared" si="6"/>
        <v>100</v>
      </c>
    </row>
    <row r="207" spans="1:12" ht="21" customHeight="1" hidden="1">
      <c r="A207" s="31" t="s">
        <v>374</v>
      </c>
      <c r="B207" s="32"/>
      <c r="C207" s="33"/>
      <c r="D207" s="4">
        <v>977</v>
      </c>
      <c r="E207" s="3" t="s">
        <v>93</v>
      </c>
      <c r="F207" s="3" t="s">
        <v>375</v>
      </c>
      <c r="G207" s="3" t="s">
        <v>32</v>
      </c>
      <c r="H207" s="34">
        <f>SUM(H208)</f>
        <v>0</v>
      </c>
      <c r="I207" s="35"/>
      <c r="J207" s="36"/>
      <c r="K207" s="15">
        <f>SUM(K208)</f>
        <v>0</v>
      </c>
      <c r="L207" s="14" t="e">
        <f t="shared" si="6"/>
        <v>#DIV/0!</v>
      </c>
    </row>
    <row r="208" spans="1:12" ht="21" customHeight="1" hidden="1">
      <c r="A208" s="31" t="s">
        <v>107</v>
      </c>
      <c r="B208" s="32"/>
      <c r="C208" s="33"/>
      <c r="D208" s="4">
        <v>977</v>
      </c>
      <c r="E208" s="3" t="s">
        <v>93</v>
      </c>
      <c r="F208" s="3" t="s">
        <v>375</v>
      </c>
      <c r="G208" s="3" t="s">
        <v>109</v>
      </c>
      <c r="H208" s="34">
        <f>SUM(H209)</f>
        <v>0</v>
      </c>
      <c r="I208" s="35"/>
      <c r="J208" s="36"/>
      <c r="K208" s="15">
        <f>SUM(K209)</f>
        <v>0</v>
      </c>
      <c r="L208" s="14" t="e">
        <f t="shared" si="6"/>
        <v>#DIV/0!</v>
      </c>
    </row>
    <row r="209" spans="1:12" ht="15" customHeight="1" hidden="1">
      <c r="A209" s="31" t="s">
        <v>108</v>
      </c>
      <c r="B209" s="32"/>
      <c r="C209" s="33"/>
      <c r="D209" s="4">
        <v>977</v>
      </c>
      <c r="E209" s="3" t="s">
        <v>93</v>
      </c>
      <c r="F209" s="3" t="s">
        <v>375</v>
      </c>
      <c r="G209" s="3" t="s">
        <v>110</v>
      </c>
      <c r="H209" s="34">
        <v>0</v>
      </c>
      <c r="I209" s="35"/>
      <c r="J209" s="36"/>
      <c r="K209" s="15">
        <v>0</v>
      </c>
      <c r="L209" s="14" t="e">
        <f t="shared" si="6"/>
        <v>#DIV/0!</v>
      </c>
    </row>
    <row r="210" spans="1:12" ht="32.25" customHeight="1">
      <c r="A210" s="31" t="s">
        <v>194</v>
      </c>
      <c r="B210" s="32"/>
      <c r="C210" s="33"/>
      <c r="D210" s="4">
        <v>977</v>
      </c>
      <c r="E210" s="3" t="s">
        <v>93</v>
      </c>
      <c r="F210" s="3" t="s">
        <v>245</v>
      </c>
      <c r="G210" s="3" t="s">
        <v>32</v>
      </c>
      <c r="H210" s="34">
        <f>SUM(H211)</f>
        <v>207695</v>
      </c>
      <c r="I210" s="35"/>
      <c r="J210" s="36"/>
      <c r="K210" s="15">
        <f>SUM(K211)</f>
        <v>0</v>
      </c>
      <c r="L210" s="14">
        <f aca="true" t="shared" si="9" ref="L210:L251">SUM(K210/H210*100)</f>
        <v>0</v>
      </c>
    </row>
    <row r="211" spans="1:12" ht="14.25" customHeight="1">
      <c r="A211" s="31" t="s">
        <v>107</v>
      </c>
      <c r="B211" s="32"/>
      <c r="C211" s="33"/>
      <c r="D211" s="4">
        <v>977</v>
      </c>
      <c r="E211" s="3" t="s">
        <v>93</v>
      </c>
      <c r="F211" s="3" t="s">
        <v>245</v>
      </c>
      <c r="G211" s="3" t="s">
        <v>109</v>
      </c>
      <c r="H211" s="34">
        <f>SUM(H212)</f>
        <v>207695</v>
      </c>
      <c r="I211" s="35"/>
      <c r="J211" s="36"/>
      <c r="K211" s="15">
        <f>SUM(K212)</f>
        <v>0</v>
      </c>
      <c r="L211" s="14">
        <f t="shared" si="9"/>
        <v>0</v>
      </c>
    </row>
    <row r="212" spans="1:12" ht="19.5" customHeight="1">
      <c r="A212" s="31" t="s">
        <v>108</v>
      </c>
      <c r="B212" s="32"/>
      <c r="C212" s="33"/>
      <c r="D212" s="4">
        <v>977</v>
      </c>
      <c r="E212" s="3" t="s">
        <v>93</v>
      </c>
      <c r="F212" s="3" t="s">
        <v>245</v>
      </c>
      <c r="G212" s="3" t="s">
        <v>110</v>
      </c>
      <c r="H212" s="34">
        <v>207695</v>
      </c>
      <c r="I212" s="35"/>
      <c r="J212" s="36"/>
      <c r="K212" s="15">
        <v>0</v>
      </c>
      <c r="L212" s="14">
        <f t="shared" si="9"/>
        <v>0</v>
      </c>
    </row>
    <row r="213" spans="1:12" ht="0" customHeight="1" hidden="1">
      <c r="A213" s="31" t="s">
        <v>339</v>
      </c>
      <c r="B213" s="32"/>
      <c r="C213" s="33"/>
      <c r="D213" s="4">
        <v>977</v>
      </c>
      <c r="E213" s="3" t="s">
        <v>93</v>
      </c>
      <c r="F213" s="3" t="s">
        <v>340</v>
      </c>
      <c r="G213" s="3" t="s">
        <v>32</v>
      </c>
      <c r="H213" s="34">
        <f>SUM(H214)</f>
        <v>0</v>
      </c>
      <c r="I213" s="35"/>
      <c r="J213" s="36"/>
      <c r="K213" s="15">
        <f>SUM(K214)</f>
        <v>0</v>
      </c>
      <c r="L213" s="14" t="e">
        <f t="shared" si="9"/>
        <v>#DIV/0!</v>
      </c>
    </row>
    <row r="214" spans="1:12" ht="15.75" customHeight="1" hidden="1">
      <c r="A214" s="31" t="s">
        <v>107</v>
      </c>
      <c r="B214" s="32"/>
      <c r="C214" s="33"/>
      <c r="D214" s="4">
        <v>977</v>
      </c>
      <c r="E214" s="3" t="s">
        <v>93</v>
      </c>
      <c r="F214" s="3" t="s">
        <v>340</v>
      </c>
      <c r="G214" s="3" t="s">
        <v>109</v>
      </c>
      <c r="H214" s="34">
        <f>SUM(H215)</f>
        <v>0</v>
      </c>
      <c r="I214" s="35"/>
      <c r="J214" s="36"/>
      <c r="K214" s="15">
        <f>SUM(K215)</f>
        <v>0</v>
      </c>
      <c r="L214" s="14" t="e">
        <f t="shared" si="9"/>
        <v>#DIV/0!</v>
      </c>
    </row>
    <row r="215" spans="1:12" ht="9.75" customHeight="1" hidden="1">
      <c r="A215" s="31" t="s">
        <v>108</v>
      </c>
      <c r="B215" s="32"/>
      <c r="C215" s="33"/>
      <c r="D215" s="4">
        <v>977</v>
      </c>
      <c r="E215" s="3" t="s">
        <v>93</v>
      </c>
      <c r="F215" s="3" t="s">
        <v>340</v>
      </c>
      <c r="G215" s="3" t="s">
        <v>110</v>
      </c>
      <c r="H215" s="34">
        <v>0</v>
      </c>
      <c r="I215" s="35"/>
      <c r="J215" s="36"/>
      <c r="K215" s="15">
        <v>0</v>
      </c>
      <c r="L215" s="14" t="e">
        <f t="shared" si="9"/>
        <v>#DIV/0!</v>
      </c>
    </row>
    <row r="216" spans="1:12" ht="9.75" customHeight="1" hidden="1">
      <c r="A216" s="55" t="s">
        <v>408</v>
      </c>
      <c r="B216" s="56"/>
      <c r="C216" s="57"/>
      <c r="D216" s="4">
        <v>977</v>
      </c>
      <c r="E216" s="3" t="s">
        <v>410</v>
      </c>
      <c r="F216" s="3" t="s">
        <v>224</v>
      </c>
      <c r="G216" s="3" t="s">
        <v>32</v>
      </c>
      <c r="H216" s="34">
        <f aca="true" t="shared" si="10" ref="H216:H221">SUM(H217)</f>
        <v>0</v>
      </c>
      <c r="I216" s="35"/>
      <c r="J216" s="36"/>
      <c r="K216" s="15">
        <f aca="true" t="shared" si="11" ref="K216:K221">SUM(K217)</f>
        <v>0</v>
      </c>
      <c r="L216" s="15" t="e">
        <f aca="true" t="shared" si="12" ref="L216:L222">SUM(K216/H216*100)</f>
        <v>#DIV/0!</v>
      </c>
    </row>
    <row r="217" spans="1:12" ht="9.75" customHeight="1" hidden="1">
      <c r="A217" s="31" t="s">
        <v>98</v>
      </c>
      <c r="B217" s="32"/>
      <c r="C217" s="33"/>
      <c r="D217" s="4">
        <v>977</v>
      </c>
      <c r="E217" s="3" t="s">
        <v>410</v>
      </c>
      <c r="F217" s="3" t="s">
        <v>228</v>
      </c>
      <c r="G217" s="3" t="s">
        <v>32</v>
      </c>
      <c r="H217" s="34">
        <f t="shared" si="10"/>
        <v>0</v>
      </c>
      <c r="I217" s="35"/>
      <c r="J217" s="36"/>
      <c r="K217" s="15">
        <f t="shared" si="11"/>
        <v>0</v>
      </c>
      <c r="L217" s="15" t="e">
        <f t="shared" si="12"/>
        <v>#DIV/0!</v>
      </c>
    </row>
    <row r="218" spans="1:12" ht="9.75" customHeight="1" hidden="1">
      <c r="A218" s="31" t="s">
        <v>99</v>
      </c>
      <c r="B218" s="32"/>
      <c r="C218" s="33"/>
      <c r="D218" s="4">
        <v>977</v>
      </c>
      <c r="E218" s="3" t="s">
        <v>410</v>
      </c>
      <c r="F218" s="3" t="s">
        <v>229</v>
      </c>
      <c r="G218" s="3" t="s">
        <v>32</v>
      </c>
      <c r="H218" s="34">
        <f t="shared" si="10"/>
        <v>0</v>
      </c>
      <c r="I218" s="35"/>
      <c r="J218" s="36"/>
      <c r="K218" s="15">
        <f t="shared" si="11"/>
        <v>0</v>
      </c>
      <c r="L218" s="15" t="e">
        <f t="shared" si="12"/>
        <v>#DIV/0!</v>
      </c>
    </row>
    <row r="219" spans="1:12" ht="9.75" customHeight="1" hidden="1">
      <c r="A219" s="31" t="s">
        <v>235</v>
      </c>
      <c r="B219" s="32"/>
      <c r="C219" s="33"/>
      <c r="D219" s="4">
        <v>977</v>
      </c>
      <c r="E219" s="3" t="s">
        <v>410</v>
      </c>
      <c r="F219" s="3" t="s">
        <v>230</v>
      </c>
      <c r="G219" s="3" t="s">
        <v>32</v>
      </c>
      <c r="H219" s="34">
        <f t="shared" si="10"/>
        <v>0</v>
      </c>
      <c r="I219" s="35"/>
      <c r="J219" s="36"/>
      <c r="K219" s="15">
        <f t="shared" si="11"/>
        <v>0</v>
      </c>
      <c r="L219" s="15" t="e">
        <f t="shared" si="12"/>
        <v>#DIV/0!</v>
      </c>
    </row>
    <row r="220" spans="1:12" ht="18.75" customHeight="1" hidden="1">
      <c r="A220" s="31" t="s">
        <v>409</v>
      </c>
      <c r="B220" s="32"/>
      <c r="C220" s="33"/>
      <c r="D220" s="4">
        <v>977</v>
      </c>
      <c r="E220" s="3" t="s">
        <v>410</v>
      </c>
      <c r="F220" s="3" t="s">
        <v>411</v>
      </c>
      <c r="G220" s="3" t="s">
        <v>32</v>
      </c>
      <c r="H220" s="34">
        <f t="shared" si="10"/>
        <v>0</v>
      </c>
      <c r="I220" s="35"/>
      <c r="J220" s="36"/>
      <c r="K220" s="15">
        <f t="shared" si="11"/>
        <v>0</v>
      </c>
      <c r="L220" s="15" t="e">
        <f t="shared" si="12"/>
        <v>#DIV/0!</v>
      </c>
    </row>
    <row r="221" spans="1:12" ht="9.75" customHeight="1" hidden="1">
      <c r="A221" s="31" t="s">
        <v>124</v>
      </c>
      <c r="B221" s="32"/>
      <c r="C221" s="33"/>
      <c r="D221" s="4">
        <v>977</v>
      </c>
      <c r="E221" s="3" t="s">
        <v>410</v>
      </c>
      <c r="F221" s="3" t="s">
        <v>411</v>
      </c>
      <c r="G221" s="3" t="s">
        <v>109</v>
      </c>
      <c r="H221" s="34">
        <f t="shared" si="10"/>
        <v>0</v>
      </c>
      <c r="I221" s="35"/>
      <c r="J221" s="36"/>
      <c r="K221" s="15">
        <f t="shared" si="11"/>
        <v>0</v>
      </c>
      <c r="L221" s="15" t="e">
        <f t="shared" si="12"/>
        <v>#DIV/0!</v>
      </c>
    </row>
    <row r="222" spans="1:12" ht="9.75" customHeight="1" hidden="1">
      <c r="A222" s="31" t="s">
        <v>108</v>
      </c>
      <c r="B222" s="32"/>
      <c r="C222" s="33"/>
      <c r="D222" s="4">
        <v>977</v>
      </c>
      <c r="E222" s="3" t="s">
        <v>410</v>
      </c>
      <c r="F222" s="3" t="s">
        <v>411</v>
      </c>
      <c r="G222" s="3" t="s">
        <v>110</v>
      </c>
      <c r="H222" s="34">
        <v>0</v>
      </c>
      <c r="I222" s="35"/>
      <c r="J222" s="36"/>
      <c r="K222" s="15">
        <v>0</v>
      </c>
      <c r="L222" s="15" t="e">
        <f t="shared" si="12"/>
        <v>#DIV/0!</v>
      </c>
    </row>
    <row r="223" spans="1:12" ht="12.75" customHeight="1">
      <c r="A223" s="55" t="s">
        <v>89</v>
      </c>
      <c r="B223" s="56"/>
      <c r="C223" s="57"/>
      <c r="D223" s="4">
        <v>977</v>
      </c>
      <c r="E223" s="3" t="s">
        <v>88</v>
      </c>
      <c r="F223" s="3" t="s">
        <v>224</v>
      </c>
      <c r="G223" s="3" t="s">
        <v>32</v>
      </c>
      <c r="H223" s="34">
        <f>SUM(H224,H246)</f>
        <v>24332999.999999996</v>
      </c>
      <c r="I223" s="35"/>
      <c r="J223" s="36"/>
      <c r="K223" s="17">
        <f>SUM(K224,K246)</f>
        <v>19476444.63</v>
      </c>
      <c r="L223" s="14">
        <f t="shared" si="9"/>
        <v>80.0412798668475</v>
      </c>
    </row>
    <row r="224" spans="1:12" ht="20.25" customHeight="1">
      <c r="A224" s="31" t="s">
        <v>428</v>
      </c>
      <c r="B224" s="32"/>
      <c r="C224" s="33"/>
      <c r="D224" s="4">
        <v>977</v>
      </c>
      <c r="E224" s="3" t="s">
        <v>88</v>
      </c>
      <c r="F224" s="3" t="s">
        <v>246</v>
      </c>
      <c r="G224" s="3" t="s">
        <v>32</v>
      </c>
      <c r="H224" s="34">
        <f>SUM(H225,H228,H231,H234,H237,H240,H243,)</f>
        <v>23999999.999999996</v>
      </c>
      <c r="I224" s="35"/>
      <c r="J224" s="36"/>
      <c r="K224" s="15">
        <f>SUM(K225,K228,K231,K234,K237,K243,)</f>
        <v>19143444.63</v>
      </c>
      <c r="L224" s="14">
        <f t="shared" si="9"/>
        <v>79.76435262500001</v>
      </c>
    </row>
    <row r="225" spans="1:12" ht="15" customHeight="1">
      <c r="A225" s="31" t="s">
        <v>389</v>
      </c>
      <c r="B225" s="32"/>
      <c r="C225" s="33"/>
      <c r="D225" s="4">
        <v>977</v>
      </c>
      <c r="E225" s="3" t="s">
        <v>88</v>
      </c>
      <c r="F225" s="3" t="s">
        <v>542</v>
      </c>
      <c r="G225" s="3" t="s">
        <v>32</v>
      </c>
      <c r="H225" s="34">
        <f>SUM(H226)</f>
        <v>7854889.23</v>
      </c>
      <c r="I225" s="35"/>
      <c r="J225" s="36"/>
      <c r="K225" s="15">
        <f>SUM(K226)</f>
        <v>2998333.86</v>
      </c>
      <c r="L225" s="14">
        <f t="shared" si="9"/>
        <v>38.171561332125876</v>
      </c>
    </row>
    <row r="226" spans="1:12" ht="15" customHeight="1">
      <c r="A226" s="31" t="s">
        <v>107</v>
      </c>
      <c r="B226" s="32"/>
      <c r="C226" s="33"/>
      <c r="D226" s="4">
        <v>977</v>
      </c>
      <c r="E226" s="3" t="s">
        <v>88</v>
      </c>
      <c r="F226" s="3" t="s">
        <v>447</v>
      </c>
      <c r="G226" s="3" t="s">
        <v>109</v>
      </c>
      <c r="H226" s="34">
        <f>SUM(H227)</f>
        <v>7854889.23</v>
      </c>
      <c r="I226" s="35"/>
      <c r="J226" s="36"/>
      <c r="K226" s="15">
        <f>SUM(K227)</f>
        <v>2998333.86</v>
      </c>
      <c r="L226" s="14">
        <f t="shared" si="9"/>
        <v>38.171561332125876</v>
      </c>
    </row>
    <row r="227" spans="1:12" ht="22.5" customHeight="1">
      <c r="A227" s="31" t="s">
        <v>108</v>
      </c>
      <c r="B227" s="32"/>
      <c r="C227" s="33"/>
      <c r="D227" s="4">
        <v>977</v>
      </c>
      <c r="E227" s="3" t="s">
        <v>88</v>
      </c>
      <c r="F227" s="3" t="s">
        <v>447</v>
      </c>
      <c r="G227" s="3" t="s">
        <v>110</v>
      </c>
      <c r="H227" s="34">
        <v>7854889.23</v>
      </c>
      <c r="I227" s="35"/>
      <c r="J227" s="36"/>
      <c r="K227" s="17">
        <v>2998333.86</v>
      </c>
      <c r="L227" s="14">
        <f t="shared" si="9"/>
        <v>38.171561332125876</v>
      </c>
    </row>
    <row r="228" spans="1:12" ht="18" customHeight="1">
      <c r="A228" s="31" t="s">
        <v>323</v>
      </c>
      <c r="B228" s="32"/>
      <c r="C228" s="33"/>
      <c r="D228" s="4">
        <v>977</v>
      </c>
      <c r="E228" s="3" t="s">
        <v>88</v>
      </c>
      <c r="F228" s="3" t="s">
        <v>543</v>
      </c>
      <c r="G228" s="3" t="s">
        <v>32</v>
      </c>
      <c r="H228" s="34">
        <f>SUM(H229)</f>
        <v>886648.52</v>
      </c>
      <c r="I228" s="35"/>
      <c r="J228" s="36"/>
      <c r="K228" s="15">
        <f>SUM(K229)</f>
        <v>886648.52</v>
      </c>
      <c r="L228" s="14">
        <f t="shared" si="9"/>
        <v>100</v>
      </c>
    </row>
    <row r="229" spans="1:12" ht="18" customHeight="1">
      <c r="A229" s="31" t="s">
        <v>107</v>
      </c>
      <c r="B229" s="32"/>
      <c r="C229" s="33"/>
      <c r="D229" s="4">
        <v>977</v>
      </c>
      <c r="E229" s="3" t="s">
        <v>88</v>
      </c>
      <c r="F229" s="3" t="s">
        <v>448</v>
      </c>
      <c r="G229" s="3" t="s">
        <v>109</v>
      </c>
      <c r="H229" s="34">
        <f>SUM(H230)</f>
        <v>886648.52</v>
      </c>
      <c r="I229" s="35"/>
      <c r="J229" s="36"/>
      <c r="K229" s="15">
        <f>SUM(K230)</f>
        <v>886648.52</v>
      </c>
      <c r="L229" s="14">
        <f t="shared" si="9"/>
        <v>100</v>
      </c>
    </row>
    <row r="230" spans="1:12" ht="24" customHeight="1">
      <c r="A230" s="31" t="s">
        <v>108</v>
      </c>
      <c r="B230" s="32"/>
      <c r="C230" s="33"/>
      <c r="D230" s="4">
        <v>977</v>
      </c>
      <c r="E230" s="3" t="s">
        <v>88</v>
      </c>
      <c r="F230" s="3" t="s">
        <v>448</v>
      </c>
      <c r="G230" s="3" t="s">
        <v>110</v>
      </c>
      <c r="H230" s="34">
        <v>886648.52</v>
      </c>
      <c r="I230" s="35"/>
      <c r="J230" s="36"/>
      <c r="K230" s="15">
        <v>886648.52</v>
      </c>
      <c r="L230" s="14">
        <f t="shared" si="9"/>
        <v>100</v>
      </c>
    </row>
    <row r="231" spans="1:12" ht="24" customHeight="1">
      <c r="A231" s="31" t="s">
        <v>361</v>
      </c>
      <c r="B231" s="32"/>
      <c r="C231" s="33"/>
      <c r="D231" s="4">
        <v>977</v>
      </c>
      <c r="E231" s="3" t="s">
        <v>88</v>
      </c>
      <c r="F231" s="3" t="s">
        <v>544</v>
      </c>
      <c r="G231" s="3" t="s">
        <v>32</v>
      </c>
      <c r="H231" s="34">
        <f>SUM(H232)</f>
        <v>167567.4</v>
      </c>
      <c r="I231" s="35"/>
      <c r="J231" s="36"/>
      <c r="K231" s="15">
        <f>SUM(K232)</f>
        <v>167567.4</v>
      </c>
      <c r="L231" s="15">
        <f t="shared" si="9"/>
        <v>100</v>
      </c>
    </row>
    <row r="232" spans="1:12" ht="24" customHeight="1">
      <c r="A232" s="31" t="s">
        <v>124</v>
      </c>
      <c r="B232" s="32"/>
      <c r="C232" s="33"/>
      <c r="D232" s="4">
        <v>977</v>
      </c>
      <c r="E232" s="3" t="s">
        <v>88</v>
      </c>
      <c r="F232" s="3" t="s">
        <v>449</v>
      </c>
      <c r="G232" s="3" t="s">
        <v>109</v>
      </c>
      <c r="H232" s="34">
        <f>SUM(H233)</f>
        <v>167567.4</v>
      </c>
      <c r="I232" s="35"/>
      <c r="J232" s="36"/>
      <c r="K232" s="15">
        <f>SUM(K233)</f>
        <v>167567.4</v>
      </c>
      <c r="L232" s="15">
        <f t="shared" si="9"/>
        <v>100</v>
      </c>
    </row>
    <row r="233" spans="1:12" ht="24" customHeight="1">
      <c r="A233" s="31" t="s">
        <v>108</v>
      </c>
      <c r="B233" s="32"/>
      <c r="C233" s="33"/>
      <c r="D233" s="4">
        <v>977</v>
      </c>
      <c r="E233" s="3" t="s">
        <v>88</v>
      </c>
      <c r="F233" s="3" t="s">
        <v>449</v>
      </c>
      <c r="G233" s="3" t="s">
        <v>110</v>
      </c>
      <c r="H233" s="34">
        <v>167567.4</v>
      </c>
      <c r="I233" s="35"/>
      <c r="J233" s="36"/>
      <c r="K233" s="15">
        <v>167567.4</v>
      </c>
      <c r="L233" s="15">
        <f t="shared" si="9"/>
        <v>100</v>
      </c>
    </row>
    <row r="234" spans="1:12" ht="29.25" customHeight="1">
      <c r="A234" s="31" t="s">
        <v>451</v>
      </c>
      <c r="B234" s="32"/>
      <c r="C234" s="33"/>
      <c r="D234" s="4">
        <v>977</v>
      </c>
      <c r="E234" s="3" t="s">
        <v>88</v>
      </c>
      <c r="F234" s="3" t="s">
        <v>545</v>
      </c>
      <c r="G234" s="3" t="s">
        <v>32</v>
      </c>
      <c r="H234" s="34">
        <f>SUM(H235)</f>
        <v>13000000</v>
      </c>
      <c r="I234" s="35"/>
      <c r="J234" s="36"/>
      <c r="K234" s="15">
        <f>SUM(K235)</f>
        <v>13000000</v>
      </c>
      <c r="L234" s="15">
        <f t="shared" si="9"/>
        <v>100</v>
      </c>
    </row>
    <row r="235" spans="1:12" ht="27.75" customHeight="1">
      <c r="A235" s="31" t="s">
        <v>124</v>
      </c>
      <c r="B235" s="32"/>
      <c r="C235" s="33"/>
      <c r="D235" s="4">
        <v>977</v>
      </c>
      <c r="E235" s="3" t="s">
        <v>88</v>
      </c>
      <c r="F235" s="3" t="s">
        <v>450</v>
      </c>
      <c r="G235" s="3" t="s">
        <v>109</v>
      </c>
      <c r="H235" s="34">
        <f>SUM(H236)</f>
        <v>13000000</v>
      </c>
      <c r="I235" s="35"/>
      <c r="J235" s="36"/>
      <c r="K235" s="15">
        <f>SUM(K236)</f>
        <v>13000000</v>
      </c>
      <c r="L235" s="15">
        <f t="shared" si="9"/>
        <v>100</v>
      </c>
    </row>
    <row r="236" spans="1:12" ht="27" customHeight="1">
      <c r="A236" s="31" t="s">
        <v>108</v>
      </c>
      <c r="B236" s="32"/>
      <c r="C236" s="33"/>
      <c r="D236" s="4">
        <v>977</v>
      </c>
      <c r="E236" s="3" t="s">
        <v>88</v>
      </c>
      <c r="F236" s="3" t="s">
        <v>450</v>
      </c>
      <c r="G236" s="3" t="s">
        <v>110</v>
      </c>
      <c r="H236" s="34">
        <v>13000000</v>
      </c>
      <c r="I236" s="35"/>
      <c r="J236" s="36"/>
      <c r="K236" s="15">
        <v>13000000</v>
      </c>
      <c r="L236" s="15">
        <f t="shared" si="9"/>
        <v>100</v>
      </c>
    </row>
    <row r="237" spans="1:12" ht="19.5" customHeight="1">
      <c r="A237" s="31" t="s">
        <v>451</v>
      </c>
      <c r="B237" s="32"/>
      <c r="C237" s="33"/>
      <c r="D237" s="4">
        <v>977</v>
      </c>
      <c r="E237" s="3" t="s">
        <v>88</v>
      </c>
      <c r="F237" s="3" t="s">
        <v>546</v>
      </c>
      <c r="G237" s="3" t="s">
        <v>32</v>
      </c>
      <c r="H237" s="34">
        <f>SUM(H238)</f>
        <v>131313.13</v>
      </c>
      <c r="I237" s="35"/>
      <c r="J237" s="36"/>
      <c r="K237" s="15">
        <f>SUM(K238)</f>
        <v>131313.13</v>
      </c>
      <c r="L237" s="15">
        <f>SUM(K237/H237*100)</f>
        <v>100</v>
      </c>
    </row>
    <row r="238" spans="1:12" ht="19.5" customHeight="1">
      <c r="A238" s="31" t="s">
        <v>124</v>
      </c>
      <c r="B238" s="32"/>
      <c r="C238" s="33"/>
      <c r="D238" s="4">
        <v>977</v>
      </c>
      <c r="E238" s="3" t="s">
        <v>88</v>
      </c>
      <c r="F238" s="3" t="s">
        <v>541</v>
      </c>
      <c r="G238" s="3" t="s">
        <v>109</v>
      </c>
      <c r="H238" s="34">
        <f>SUM(H239)</f>
        <v>131313.13</v>
      </c>
      <c r="I238" s="35"/>
      <c r="J238" s="36"/>
      <c r="K238" s="15">
        <f>SUM(K239)</f>
        <v>131313.13</v>
      </c>
      <c r="L238" s="15">
        <f>SUM(K238/H238*100)</f>
        <v>100</v>
      </c>
    </row>
    <row r="239" spans="1:12" ht="21" customHeight="1">
      <c r="A239" s="31" t="s">
        <v>108</v>
      </c>
      <c r="B239" s="32"/>
      <c r="C239" s="33"/>
      <c r="D239" s="4">
        <v>977</v>
      </c>
      <c r="E239" s="3" t="s">
        <v>88</v>
      </c>
      <c r="F239" s="3" t="s">
        <v>541</v>
      </c>
      <c r="G239" s="3" t="s">
        <v>110</v>
      </c>
      <c r="H239" s="34">
        <v>131313.13</v>
      </c>
      <c r="I239" s="35"/>
      <c r="J239" s="36"/>
      <c r="K239" s="15">
        <v>131313.13</v>
      </c>
      <c r="L239" s="15">
        <f>SUM(K239/H239*100)</f>
        <v>100</v>
      </c>
    </row>
    <row r="240" spans="1:12" ht="18" customHeight="1" hidden="1">
      <c r="A240" s="31" t="s">
        <v>390</v>
      </c>
      <c r="B240" s="32"/>
      <c r="C240" s="33"/>
      <c r="D240" s="4">
        <v>977</v>
      </c>
      <c r="E240" s="3" t="s">
        <v>88</v>
      </c>
      <c r="F240" s="3" t="s">
        <v>452</v>
      </c>
      <c r="G240" s="3" t="s">
        <v>32</v>
      </c>
      <c r="H240" s="34">
        <f>SUM(H241)</f>
        <v>0</v>
      </c>
      <c r="I240" s="35"/>
      <c r="J240" s="36"/>
      <c r="K240" s="15">
        <v>0</v>
      </c>
      <c r="L240" s="15">
        <v>0</v>
      </c>
    </row>
    <row r="241" spans="1:12" ht="18" customHeight="1" hidden="1">
      <c r="A241" s="31" t="s">
        <v>124</v>
      </c>
      <c r="B241" s="32"/>
      <c r="C241" s="33"/>
      <c r="D241" s="4">
        <v>977</v>
      </c>
      <c r="E241" s="3" t="s">
        <v>88</v>
      </c>
      <c r="F241" s="3" t="s">
        <v>452</v>
      </c>
      <c r="G241" s="3" t="s">
        <v>109</v>
      </c>
      <c r="H241" s="34">
        <f>SUM(H242)</f>
        <v>0</v>
      </c>
      <c r="I241" s="35"/>
      <c r="J241" s="36"/>
      <c r="K241" s="15">
        <v>0</v>
      </c>
      <c r="L241" s="15">
        <v>0</v>
      </c>
    </row>
    <row r="242" spans="1:12" ht="18" customHeight="1" hidden="1">
      <c r="A242" s="31" t="s">
        <v>108</v>
      </c>
      <c r="B242" s="32"/>
      <c r="C242" s="33"/>
      <c r="D242" s="4">
        <v>977</v>
      </c>
      <c r="E242" s="3" t="s">
        <v>88</v>
      </c>
      <c r="F242" s="3" t="s">
        <v>452</v>
      </c>
      <c r="G242" s="3" t="s">
        <v>110</v>
      </c>
      <c r="H242" s="34">
        <v>0</v>
      </c>
      <c r="I242" s="35"/>
      <c r="J242" s="36"/>
      <c r="K242" s="15">
        <v>0</v>
      </c>
      <c r="L242" s="15">
        <v>0</v>
      </c>
    </row>
    <row r="243" spans="1:12" ht="18" customHeight="1">
      <c r="A243" s="31" t="s">
        <v>391</v>
      </c>
      <c r="B243" s="32"/>
      <c r="C243" s="33"/>
      <c r="D243" s="4">
        <v>977</v>
      </c>
      <c r="E243" s="3" t="s">
        <v>88</v>
      </c>
      <c r="F243" s="3" t="s">
        <v>392</v>
      </c>
      <c r="G243" s="3" t="s">
        <v>32</v>
      </c>
      <c r="H243" s="34">
        <f>SUM(H244)</f>
        <v>1959581.72</v>
      </c>
      <c r="I243" s="35"/>
      <c r="J243" s="36"/>
      <c r="K243" s="15">
        <f>SUM(K244)</f>
        <v>1959581.72</v>
      </c>
      <c r="L243" s="15">
        <f>SUM(K243/H243*100)</f>
        <v>100</v>
      </c>
    </row>
    <row r="244" spans="1:12" ht="19.5" customHeight="1">
      <c r="A244" s="31" t="s">
        <v>124</v>
      </c>
      <c r="B244" s="32"/>
      <c r="C244" s="33"/>
      <c r="D244" s="4">
        <v>977</v>
      </c>
      <c r="E244" s="3" t="s">
        <v>88</v>
      </c>
      <c r="F244" s="3" t="s">
        <v>538</v>
      </c>
      <c r="G244" s="3" t="s">
        <v>109</v>
      </c>
      <c r="H244" s="34">
        <f>SUM(H245)</f>
        <v>1959581.72</v>
      </c>
      <c r="I244" s="35"/>
      <c r="J244" s="36"/>
      <c r="K244" s="15">
        <f>SUM(K245)</f>
        <v>1959581.72</v>
      </c>
      <c r="L244" s="15">
        <f>SUM(K244/H244*100)</f>
        <v>100</v>
      </c>
    </row>
    <row r="245" spans="1:12" ht="18" customHeight="1">
      <c r="A245" s="31" t="s">
        <v>108</v>
      </c>
      <c r="B245" s="32"/>
      <c r="C245" s="33"/>
      <c r="D245" s="4">
        <v>977</v>
      </c>
      <c r="E245" s="3" t="s">
        <v>88</v>
      </c>
      <c r="F245" s="3" t="s">
        <v>538</v>
      </c>
      <c r="G245" s="3" t="s">
        <v>110</v>
      </c>
      <c r="H245" s="34">
        <v>1959581.72</v>
      </c>
      <c r="I245" s="35"/>
      <c r="J245" s="36"/>
      <c r="K245" s="15">
        <v>1959581.72</v>
      </c>
      <c r="L245" s="15">
        <f>SUM(K245/H245*100)</f>
        <v>100</v>
      </c>
    </row>
    <row r="246" spans="1:12" ht="27" customHeight="1">
      <c r="A246" s="31" t="s">
        <v>679</v>
      </c>
      <c r="B246" s="32"/>
      <c r="C246" s="33"/>
      <c r="D246" s="4">
        <v>977</v>
      </c>
      <c r="E246" s="3" t="s">
        <v>88</v>
      </c>
      <c r="F246" s="3" t="s">
        <v>523</v>
      </c>
      <c r="G246" s="3" t="s">
        <v>32</v>
      </c>
      <c r="H246" s="34">
        <f>SUM(H247)</f>
        <v>333000</v>
      </c>
      <c r="I246" s="35"/>
      <c r="J246" s="36"/>
      <c r="K246" s="15">
        <f>SUM(K247)</f>
        <v>333000</v>
      </c>
      <c r="L246" s="15">
        <f t="shared" si="9"/>
        <v>100</v>
      </c>
    </row>
    <row r="247" spans="1:12" ht="16.5" customHeight="1">
      <c r="A247" s="31" t="s">
        <v>124</v>
      </c>
      <c r="B247" s="32"/>
      <c r="C247" s="33"/>
      <c r="D247" s="4">
        <v>977</v>
      </c>
      <c r="E247" s="3" t="s">
        <v>88</v>
      </c>
      <c r="F247" s="3" t="s">
        <v>523</v>
      </c>
      <c r="G247" s="3" t="s">
        <v>109</v>
      </c>
      <c r="H247" s="34">
        <f>SUM(H248)</f>
        <v>333000</v>
      </c>
      <c r="I247" s="35"/>
      <c r="J247" s="36"/>
      <c r="K247" s="15">
        <f>SUM(K248)</f>
        <v>333000</v>
      </c>
      <c r="L247" s="15">
        <f t="shared" si="9"/>
        <v>100</v>
      </c>
    </row>
    <row r="248" spans="1:12" ht="17.25" customHeight="1">
      <c r="A248" s="31" t="s">
        <v>108</v>
      </c>
      <c r="B248" s="32"/>
      <c r="C248" s="33"/>
      <c r="D248" s="4">
        <v>977</v>
      </c>
      <c r="E248" s="3" t="s">
        <v>88</v>
      </c>
      <c r="F248" s="3" t="s">
        <v>523</v>
      </c>
      <c r="G248" s="3" t="s">
        <v>110</v>
      </c>
      <c r="H248" s="34">
        <v>333000</v>
      </c>
      <c r="I248" s="35"/>
      <c r="J248" s="36"/>
      <c r="K248" s="15">
        <v>333000</v>
      </c>
      <c r="L248" s="15">
        <f t="shared" si="9"/>
        <v>100</v>
      </c>
    </row>
    <row r="249" spans="1:12" ht="18.75" customHeight="1">
      <c r="A249" s="55" t="s">
        <v>322</v>
      </c>
      <c r="B249" s="56"/>
      <c r="C249" s="57"/>
      <c r="D249" s="4">
        <v>977</v>
      </c>
      <c r="E249" s="3" t="s">
        <v>59</v>
      </c>
      <c r="F249" s="3" t="s">
        <v>224</v>
      </c>
      <c r="G249" s="3" t="s">
        <v>32</v>
      </c>
      <c r="H249" s="34">
        <f>SUM(H250)</f>
        <v>15000</v>
      </c>
      <c r="I249" s="35"/>
      <c r="J249" s="36"/>
      <c r="K249" s="17">
        <f>SUM(K250)</f>
        <v>15000</v>
      </c>
      <c r="L249" s="15">
        <f t="shared" si="9"/>
        <v>100</v>
      </c>
    </row>
    <row r="250" spans="1:12" ht="22.5" customHeight="1">
      <c r="A250" s="31" t="s">
        <v>420</v>
      </c>
      <c r="B250" s="32"/>
      <c r="C250" s="33"/>
      <c r="D250" s="4">
        <v>977</v>
      </c>
      <c r="E250" s="3" t="s">
        <v>59</v>
      </c>
      <c r="F250" s="3" t="s">
        <v>221</v>
      </c>
      <c r="G250" s="3" t="s">
        <v>32</v>
      </c>
      <c r="H250" s="34">
        <f>SUM(H251,)</f>
        <v>15000</v>
      </c>
      <c r="I250" s="35"/>
      <c r="J250" s="36"/>
      <c r="K250" s="15">
        <f>SUM(K251)</f>
        <v>15000</v>
      </c>
      <c r="L250" s="15">
        <f t="shared" si="9"/>
        <v>100</v>
      </c>
    </row>
    <row r="251" spans="1:12" ht="24" customHeight="1">
      <c r="A251" s="31" t="s">
        <v>429</v>
      </c>
      <c r="B251" s="32"/>
      <c r="C251" s="33"/>
      <c r="D251" s="4">
        <v>977</v>
      </c>
      <c r="E251" s="3" t="s">
        <v>59</v>
      </c>
      <c r="F251" s="3" t="s">
        <v>247</v>
      </c>
      <c r="G251" s="3" t="s">
        <v>32</v>
      </c>
      <c r="H251" s="34">
        <f>SUM(H253,H255,H258,H261)</f>
        <v>15000</v>
      </c>
      <c r="I251" s="35"/>
      <c r="J251" s="36"/>
      <c r="K251" s="15">
        <f>SUM(K252,K255,K258,K261)</f>
        <v>15000</v>
      </c>
      <c r="L251" s="15">
        <f t="shared" si="9"/>
        <v>100</v>
      </c>
    </row>
    <row r="252" spans="1:12" ht="18" customHeight="1" hidden="1">
      <c r="A252" s="31" t="s">
        <v>180</v>
      </c>
      <c r="B252" s="32"/>
      <c r="C252" s="33"/>
      <c r="D252" s="4">
        <v>977</v>
      </c>
      <c r="E252" s="3" t="s">
        <v>59</v>
      </c>
      <c r="F252" s="3" t="s">
        <v>335</v>
      </c>
      <c r="G252" s="3" t="s">
        <v>32</v>
      </c>
      <c r="H252" s="34">
        <f>SUM(H253)</f>
        <v>0</v>
      </c>
      <c r="I252" s="35"/>
      <c r="J252" s="36"/>
      <c r="K252" s="15">
        <f>SUM(K253)</f>
        <v>0</v>
      </c>
      <c r="L252" s="15" t="e">
        <f aca="true" t="shared" si="13" ref="L252:L263">SUM(K252/H252*100)</f>
        <v>#DIV/0!</v>
      </c>
    </row>
    <row r="253" spans="1:12" ht="17.25" customHeight="1" hidden="1">
      <c r="A253" s="31" t="s">
        <v>191</v>
      </c>
      <c r="B253" s="32"/>
      <c r="C253" s="33"/>
      <c r="D253" s="4">
        <v>977</v>
      </c>
      <c r="E253" s="3" t="s">
        <v>59</v>
      </c>
      <c r="F253" s="3" t="s">
        <v>336</v>
      </c>
      <c r="G253" s="3" t="s">
        <v>127</v>
      </c>
      <c r="H253" s="34">
        <f>SUM(H254)</f>
        <v>0</v>
      </c>
      <c r="I253" s="35"/>
      <c r="J253" s="36"/>
      <c r="K253" s="15">
        <f>SUM(K254)</f>
        <v>0</v>
      </c>
      <c r="L253" s="15" t="e">
        <f t="shared" si="13"/>
        <v>#DIV/0!</v>
      </c>
    </row>
    <row r="254" spans="1:12" ht="17.25" customHeight="1" hidden="1">
      <c r="A254" s="31" t="s">
        <v>192</v>
      </c>
      <c r="B254" s="32"/>
      <c r="C254" s="33"/>
      <c r="D254" s="4">
        <v>977</v>
      </c>
      <c r="E254" s="3" t="s">
        <v>59</v>
      </c>
      <c r="F254" s="3" t="s">
        <v>336</v>
      </c>
      <c r="G254" s="3" t="s">
        <v>193</v>
      </c>
      <c r="H254" s="34">
        <v>0</v>
      </c>
      <c r="I254" s="35"/>
      <c r="J254" s="36"/>
      <c r="K254" s="15">
        <v>0</v>
      </c>
      <c r="L254" s="15" t="e">
        <f t="shared" si="13"/>
        <v>#DIV/0!</v>
      </c>
    </row>
    <row r="255" spans="1:12" ht="18" customHeight="1">
      <c r="A255" s="31" t="s">
        <v>148</v>
      </c>
      <c r="B255" s="32"/>
      <c r="C255" s="33"/>
      <c r="D255" s="4">
        <v>977</v>
      </c>
      <c r="E255" s="3" t="s">
        <v>59</v>
      </c>
      <c r="F255" s="3" t="s">
        <v>248</v>
      </c>
      <c r="G255" s="3" t="s">
        <v>32</v>
      </c>
      <c r="H255" s="34">
        <f>SUM(H256)</f>
        <v>15000</v>
      </c>
      <c r="I255" s="35"/>
      <c r="J255" s="36"/>
      <c r="K255" s="17">
        <f>SUM(K256)</f>
        <v>15000</v>
      </c>
      <c r="L255" s="15">
        <f t="shared" si="13"/>
        <v>100</v>
      </c>
    </row>
    <row r="256" spans="1:12" ht="18" customHeight="1">
      <c r="A256" s="31" t="s">
        <v>107</v>
      </c>
      <c r="B256" s="32"/>
      <c r="C256" s="33"/>
      <c r="D256" s="4">
        <v>977</v>
      </c>
      <c r="E256" s="3" t="s">
        <v>59</v>
      </c>
      <c r="F256" s="3" t="s">
        <v>249</v>
      </c>
      <c r="G256" s="3" t="s">
        <v>109</v>
      </c>
      <c r="H256" s="34">
        <f>SUM(H257)</f>
        <v>15000</v>
      </c>
      <c r="I256" s="35"/>
      <c r="J256" s="36"/>
      <c r="K256" s="15">
        <f>SUM(K257)</f>
        <v>15000</v>
      </c>
      <c r="L256" s="15">
        <f t="shared" si="13"/>
        <v>100</v>
      </c>
    </row>
    <row r="257" spans="1:12" ht="18" customHeight="1">
      <c r="A257" s="31" t="s">
        <v>108</v>
      </c>
      <c r="B257" s="32"/>
      <c r="C257" s="33"/>
      <c r="D257" s="4">
        <v>977</v>
      </c>
      <c r="E257" s="3" t="s">
        <v>59</v>
      </c>
      <c r="F257" s="3" t="s">
        <v>249</v>
      </c>
      <c r="G257" s="3" t="s">
        <v>110</v>
      </c>
      <c r="H257" s="34">
        <v>15000</v>
      </c>
      <c r="I257" s="35"/>
      <c r="J257" s="36"/>
      <c r="K257" s="17">
        <v>15000</v>
      </c>
      <c r="L257" s="15">
        <f t="shared" si="13"/>
        <v>100</v>
      </c>
    </row>
    <row r="258" spans="1:12" ht="9.75" customHeight="1" hidden="1">
      <c r="A258" s="31" t="s">
        <v>190</v>
      </c>
      <c r="B258" s="32"/>
      <c r="C258" s="33"/>
      <c r="D258" s="4">
        <v>977</v>
      </c>
      <c r="E258" s="3" t="s">
        <v>59</v>
      </c>
      <c r="F258" s="3" t="s">
        <v>357</v>
      </c>
      <c r="G258" s="3" t="s">
        <v>32</v>
      </c>
      <c r="H258" s="34">
        <f>SUM(H259)</f>
        <v>0</v>
      </c>
      <c r="I258" s="35"/>
      <c r="J258" s="36"/>
      <c r="K258" s="15">
        <f>SUM(K259)</f>
        <v>0</v>
      </c>
      <c r="L258" s="15" t="e">
        <f t="shared" si="13"/>
        <v>#DIV/0!</v>
      </c>
    </row>
    <row r="259" spans="1:12" ht="15" customHeight="1" hidden="1">
      <c r="A259" s="31" t="s">
        <v>191</v>
      </c>
      <c r="B259" s="32"/>
      <c r="C259" s="33"/>
      <c r="D259" s="4">
        <v>977</v>
      </c>
      <c r="E259" s="3" t="s">
        <v>59</v>
      </c>
      <c r="F259" s="3" t="s">
        <v>357</v>
      </c>
      <c r="G259" s="3" t="s">
        <v>127</v>
      </c>
      <c r="H259" s="34">
        <f>SUM(H260)</f>
        <v>0</v>
      </c>
      <c r="I259" s="35"/>
      <c r="J259" s="36"/>
      <c r="K259" s="15">
        <f>SUM(K260)</f>
        <v>0</v>
      </c>
      <c r="L259" s="15" t="e">
        <f t="shared" si="13"/>
        <v>#DIV/0!</v>
      </c>
    </row>
    <row r="260" spans="1:12" ht="15" customHeight="1" hidden="1">
      <c r="A260" s="31" t="s">
        <v>192</v>
      </c>
      <c r="B260" s="32"/>
      <c r="C260" s="33"/>
      <c r="D260" s="4">
        <v>977</v>
      </c>
      <c r="E260" s="3" t="s">
        <v>59</v>
      </c>
      <c r="F260" s="3" t="s">
        <v>357</v>
      </c>
      <c r="G260" s="3" t="s">
        <v>193</v>
      </c>
      <c r="H260" s="34">
        <v>0</v>
      </c>
      <c r="I260" s="35"/>
      <c r="J260" s="36"/>
      <c r="K260" s="15">
        <v>0</v>
      </c>
      <c r="L260" s="15" t="e">
        <f t="shared" si="13"/>
        <v>#DIV/0!</v>
      </c>
    </row>
    <row r="261" spans="1:12" ht="18" customHeight="1" hidden="1">
      <c r="A261" s="31" t="s">
        <v>341</v>
      </c>
      <c r="B261" s="32"/>
      <c r="C261" s="33"/>
      <c r="D261" s="4">
        <v>977</v>
      </c>
      <c r="E261" s="3" t="s">
        <v>59</v>
      </c>
      <c r="F261" s="3" t="s">
        <v>342</v>
      </c>
      <c r="G261" s="3" t="s">
        <v>32</v>
      </c>
      <c r="H261" s="34">
        <f>SUM(H262)</f>
        <v>0</v>
      </c>
      <c r="I261" s="35"/>
      <c r="J261" s="36"/>
      <c r="K261" s="15">
        <f>SUM(K262)</f>
        <v>0</v>
      </c>
      <c r="L261" s="15" t="e">
        <f t="shared" si="13"/>
        <v>#DIV/0!</v>
      </c>
    </row>
    <row r="262" spans="1:12" ht="15.75" customHeight="1" hidden="1">
      <c r="A262" s="31" t="s">
        <v>191</v>
      </c>
      <c r="B262" s="32"/>
      <c r="C262" s="33"/>
      <c r="D262" s="4">
        <v>977</v>
      </c>
      <c r="E262" s="3" t="s">
        <v>59</v>
      </c>
      <c r="F262" s="3" t="s">
        <v>342</v>
      </c>
      <c r="G262" s="3" t="s">
        <v>127</v>
      </c>
      <c r="H262" s="34">
        <f>SUM(H263)</f>
        <v>0</v>
      </c>
      <c r="I262" s="35"/>
      <c r="J262" s="36"/>
      <c r="K262" s="15">
        <f>SUM(K263)</f>
        <v>0</v>
      </c>
      <c r="L262" s="15" t="e">
        <f t="shared" si="13"/>
        <v>#DIV/0!</v>
      </c>
    </row>
    <row r="263" spans="1:12" ht="18" customHeight="1" hidden="1">
      <c r="A263" s="31" t="s">
        <v>192</v>
      </c>
      <c r="B263" s="32"/>
      <c r="C263" s="33"/>
      <c r="D263" s="4">
        <v>977</v>
      </c>
      <c r="E263" s="3" t="s">
        <v>59</v>
      </c>
      <c r="F263" s="3" t="s">
        <v>342</v>
      </c>
      <c r="G263" s="3" t="s">
        <v>193</v>
      </c>
      <c r="H263" s="34">
        <v>0</v>
      </c>
      <c r="I263" s="35"/>
      <c r="J263" s="36"/>
      <c r="K263" s="15">
        <v>0</v>
      </c>
      <c r="L263" s="15" t="e">
        <f t="shared" si="13"/>
        <v>#DIV/0!</v>
      </c>
    </row>
    <row r="264" spans="1:12" ht="18" customHeight="1">
      <c r="A264" s="73" t="s">
        <v>6</v>
      </c>
      <c r="B264" s="58"/>
      <c r="C264" s="59"/>
      <c r="D264" s="4">
        <v>977</v>
      </c>
      <c r="E264" s="3" t="s">
        <v>34</v>
      </c>
      <c r="F264" s="3" t="s">
        <v>224</v>
      </c>
      <c r="G264" s="3" t="s">
        <v>32</v>
      </c>
      <c r="H264" s="34">
        <f>SUM(H265,H291,H351,H358)</f>
        <v>79821317.16</v>
      </c>
      <c r="I264" s="35"/>
      <c r="J264" s="36"/>
      <c r="K264" s="15">
        <f>SUM(K265,K291,K351,K358,)</f>
        <v>72093883.12</v>
      </c>
      <c r="L264" s="14">
        <f aca="true" t="shared" si="14" ref="L264:L354">SUM(K264/H264*100)</f>
        <v>90.31908478218854</v>
      </c>
    </row>
    <row r="265" spans="1:12" ht="17.25" customHeight="1">
      <c r="A265" s="73" t="s">
        <v>201</v>
      </c>
      <c r="B265" s="58"/>
      <c r="C265" s="59"/>
      <c r="D265" s="4">
        <v>977</v>
      </c>
      <c r="E265" s="3" t="s">
        <v>203</v>
      </c>
      <c r="F265" s="3" t="s">
        <v>224</v>
      </c>
      <c r="G265" s="3" t="s">
        <v>32</v>
      </c>
      <c r="H265" s="34">
        <f>SUM(H266+H270+H275)</f>
        <v>18454843.24</v>
      </c>
      <c r="I265" s="35"/>
      <c r="J265" s="36"/>
      <c r="K265" s="15">
        <f>SUM(K266+K270+K275)</f>
        <v>14955396.9</v>
      </c>
      <c r="L265" s="14">
        <f t="shared" si="14"/>
        <v>81.03778886392753</v>
      </c>
    </row>
    <row r="266" spans="1:12" ht="46.5" customHeight="1">
      <c r="A266" s="74" t="s">
        <v>619</v>
      </c>
      <c r="B266" s="75"/>
      <c r="C266" s="76"/>
      <c r="D266" s="4">
        <v>977</v>
      </c>
      <c r="E266" s="3" t="s">
        <v>203</v>
      </c>
      <c r="F266" s="3" t="s">
        <v>439</v>
      </c>
      <c r="G266" s="3" t="s">
        <v>32</v>
      </c>
      <c r="H266" s="37">
        <f>SUM(H267)</f>
        <v>41326.2</v>
      </c>
      <c r="I266" s="38"/>
      <c r="J266" s="39"/>
      <c r="K266" s="15">
        <f>SUM(K267)</f>
        <v>41326.2</v>
      </c>
      <c r="L266" s="14">
        <f t="shared" si="14"/>
        <v>100</v>
      </c>
    </row>
    <row r="267" spans="1:12" ht="31.5" customHeight="1">
      <c r="A267" s="32" t="s">
        <v>539</v>
      </c>
      <c r="B267" s="32"/>
      <c r="C267" s="33"/>
      <c r="D267" s="4">
        <v>977</v>
      </c>
      <c r="E267" s="3" t="s">
        <v>203</v>
      </c>
      <c r="F267" s="3" t="s">
        <v>680</v>
      </c>
      <c r="G267" s="3" t="s">
        <v>32</v>
      </c>
      <c r="H267" s="37">
        <f>SUM(H268,I270)</f>
        <v>41326.2</v>
      </c>
      <c r="I267" s="38"/>
      <c r="J267" s="39"/>
      <c r="K267" s="15">
        <f>SUM(K268)</f>
        <v>41326.2</v>
      </c>
      <c r="L267" s="14">
        <f t="shared" si="14"/>
        <v>100</v>
      </c>
    </row>
    <row r="268" spans="1:12" ht="22.5" customHeight="1">
      <c r="A268" s="31" t="s">
        <v>401</v>
      </c>
      <c r="B268" s="32"/>
      <c r="C268" s="33"/>
      <c r="D268" s="4">
        <v>977</v>
      </c>
      <c r="E268" s="3" t="s">
        <v>203</v>
      </c>
      <c r="F268" s="3" t="s">
        <v>680</v>
      </c>
      <c r="G268" s="3" t="s">
        <v>109</v>
      </c>
      <c r="H268" s="37">
        <f>SUM(H269)</f>
        <v>41326.2</v>
      </c>
      <c r="I268" s="38"/>
      <c r="J268" s="39"/>
      <c r="K268" s="15">
        <f>SUM(K269)</f>
        <v>41326.2</v>
      </c>
      <c r="L268" s="14">
        <f t="shared" si="14"/>
        <v>100</v>
      </c>
    </row>
    <row r="269" spans="1:12" ht="26.25" customHeight="1">
      <c r="A269" s="31" t="s">
        <v>108</v>
      </c>
      <c r="B269" s="32"/>
      <c r="C269" s="33"/>
      <c r="D269" s="4">
        <v>977</v>
      </c>
      <c r="E269" s="3" t="s">
        <v>203</v>
      </c>
      <c r="F269" s="3" t="s">
        <v>680</v>
      </c>
      <c r="G269" s="3" t="s">
        <v>110</v>
      </c>
      <c r="H269" s="37">
        <v>41326.2</v>
      </c>
      <c r="I269" s="38"/>
      <c r="J269" s="39"/>
      <c r="K269" s="15">
        <v>41326.2</v>
      </c>
      <c r="L269" s="14">
        <f t="shared" si="14"/>
        <v>100</v>
      </c>
    </row>
    <row r="270" spans="1:12" ht="34.5" customHeight="1">
      <c r="A270" s="55" t="s">
        <v>430</v>
      </c>
      <c r="B270" s="56"/>
      <c r="C270" s="57"/>
      <c r="D270" s="4">
        <v>977</v>
      </c>
      <c r="E270" s="3" t="s">
        <v>203</v>
      </c>
      <c r="F270" s="3" t="s">
        <v>250</v>
      </c>
      <c r="G270" s="3" t="s">
        <v>32</v>
      </c>
      <c r="H270" s="34">
        <f>SUM(H271,)</f>
        <v>1133773.64</v>
      </c>
      <c r="I270" s="35"/>
      <c r="J270" s="36"/>
      <c r="K270" s="17">
        <f>SUM(K271)</f>
        <v>1133773.64</v>
      </c>
      <c r="L270" s="14">
        <f t="shared" si="14"/>
        <v>100</v>
      </c>
    </row>
    <row r="271" spans="1:12" ht="15" customHeight="1">
      <c r="A271" s="31" t="s">
        <v>202</v>
      </c>
      <c r="B271" s="32"/>
      <c r="C271" s="33"/>
      <c r="D271" s="4">
        <v>977</v>
      </c>
      <c r="E271" s="3" t="s">
        <v>203</v>
      </c>
      <c r="F271" s="3" t="s">
        <v>453</v>
      </c>
      <c r="G271" s="3" t="s">
        <v>32</v>
      </c>
      <c r="H271" s="34">
        <f>SUM(H272,H274)</f>
        <v>1133773.64</v>
      </c>
      <c r="I271" s="35"/>
      <c r="J271" s="36"/>
      <c r="K271" s="15">
        <f>SUM(K272,K274)</f>
        <v>1133773.64</v>
      </c>
      <c r="L271" s="14">
        <f t="shared" si="14"/>
        <v>100</v>
      </c>
    </row>
    <row r="272" spans="1:12" ht="16.5" customHeight="1">
      <c r="A272" s="31" t="s">
        <v>107</v>
      </c>
      <c r="B272" s="32"/>
      <c r="C272" s="33"/>
      <c r="D272" s="4">
        <v>977</v>
      </c>
      <c r="E272" s="3" t="s">
        <v>203</v>
      </c>
      <c r="F272" s="3" t="s">
        <v>453</v>
      </c>
      <c r="G272" s="3" t="s">
        <v>109</v>
      </c>
      <c r="H272" s="34">
        <f>SUM(H273)</f>
        <v>1133773.64</v>
      </c>
      <c r="I272" s="35"/>
      <c r="J272" s="36"/>
      <c r="K272" s="15">
        <f>SUM(K273)</f>
        <v>1133773.64</v>
      </c>
      <c r="L272" s="14">
        <f t="shared" si="14"/>
        <v>100</v>
      </c>
    </row>
    <row r="273" spans="1:12" ht="18" customHeight="1">
      <c r="A273" s="31" t="s">
        <v>108</v>
      </c>
      <c r="B273" s="32"/>
      <c r="C273" s="33"/>
      <c r="D273" s="4">
        <v>977</v>
      </c>
      <c r="E273" s="3" t="s">
        <v>203</v>
      </c>
      <c r="F273" s="3" t="s">
        <v>453</v>
      </c>
      <c r="G273" s="3" t="s">
        <v>110</v>
      </c>
      <c r="H273" s="34">
        <v>1133773.64</v>
      </c>
      <c r="I273" s="35"/>
      <c r="J273" s="36"/>
      <c r="K273" s="15">
        <v>1133773.64</v>
      </c>
      <c r="L273" s="14">
        <f t="shared" si="14"/>
        <v>100</v>
      </c>
    </row>
    <row r="274" spans="1:12" ht="18.75" customHeight="1" hidden="1">
      <c r="A274" s="32" t="s">
        <v>165</v>
      </c>
      <c r="B274" s="32"/>
      <c r="C274" s="33"/>
      <c r="D274" s="4">
        <v>977</v>
      </c>
      <c r="E274" s="3" t="s">
        <v>203</v>
      </c>
      <c r="F274" s="3" t="s">
        <v>328</v>
      </c>
      <c r="G274" s="3" t="s">
        <v>128</v>
      </c>
      <c r="H274" s="34">
        <v>0</v>
      </c>
      <c r="I274" s="35"/>
      <c r="J274" s="36"/>
      <c r="K274" s="15">
        <v>0</v>
      </c>
      <c r="L274" s="14" t="e">
        <f t="shared" si="14"/>
        <v>#DIV/0!</v>
      </c>
    </row>
    <row r="275" spans="1:12" ht="19.5" customHeight="1">
      <c r="A275" s="56" t="s">
        <v>454</v>
      </c>
      <c r="B275" s="56"/>
      <c r="C275" s="57"/>
      <c r="D275" s="4">
        <v>977</v>
      </c>
      <c r="E275" s="3" t="s">
        <v>203</v>
      </c>
      <c r="F275" s="3" t="s">
        <v>557</v>
      </c>
      <c r="G275" s="3" t="s">
        <v>32</v>
      </c>
      <c r="H275" s="34">
        <f>SUM(H276+H279+H282+H285+H288)</f>
        <v>17279743.4</v>
      </c>
      <c r="I275" s="35"/>
      <c r="J275" s="36"/>
      <c r="K275" s="15">
        <f>SUM(K276+K279+K282+K285+K288)</f>
        <v>13780297.06</v>
      </c>
      <c r="L275" s="14">
        <f t="shared" si="14"/>
        <v>79.74827369253644</v>
      </c>
    </row>
    <row r="276" spans="1:12" ht="18" customHeight="1">
      <c r="A276" s="32" t="s">
        <v>455</v>
      </c>
      <c r="B276" s="32"/>
      <c r="C276" s="33"/>
      <c r="D276" s="4">
        <v>977</v>
      </c>
      <c r="E276" s="3" t="s">
        <v>203</v>
      </c>
      <c r="F276" s="3" t="s">
        <v>565</v>
      </c>
      <c r="G276" s="3" t="s">
        <v>32</v>
      </c>
      <c r="H276" s="34">
        <f>SUM(H277)</f>
        <v>95000</v>
      </c>
      <c r="I276" s="35"/>
      <c r="J276" s="36"/>
      <c r="K276" s="15">
        <f>SUM(K277)</f>
        <v>95000</v>
      </c>
      <c r="L276" s="14">
        <f t="shared" si="14"/>
        <v>100</v>
      </c>
    </row>
    <row r="277" spans="1:12" ht="15" customHeight="1">
      <c r="A277" s="31" t="s">
        <v>124</v>
      </c>
      <c r="B277" s="32"/>
      <c r="C277" s="33"/>
      <c r="D277" s="4">
        <v>977</v>
      </c>
      <c r="E277" s="3" t="s">
        <v>203</v>
      </c>
      <c r="F277" s="3" t="s">
        <v>456</v>
      </c>
      <c r="G277" s="3" t="s">
        <v>109</v>
      </c>
      <c r="H277" s="34">
        <f>SUM(H278)</f>
        <v>95000</v>
      </c>
      <c r="I277" s="35"/>
      <c r="J277" s="36"/>
      <c r="K277" s="15">
        <f>SUM(K278)</f>
        <v>95000</v>
      </c>
      <c r="L277" s="14">
        <f t="shared" si="14"/>
        <v>100</v>
      </c>
    </row>
    <row r="278" spans="1:12" ht="12" customHeight="1">
      <c r="A278" s="31" t="s">
        <v>108</v>
      </c>
      <c r="B278" s="32"/>
      <c r="C278" s="33"/>
      <c r="D278" s="4">
        <v>977</v>
      </c>
      <c r="E278" s="3" t="s">
        <v>203</v>
      </c>
      <c r="F278" s="3" t="s">
        <v>456</v>
      </c>
      <c r="G278" s="3" t="s">
        <v>110</v>
      </c>
      <c r="H278" s="34">
        <v>95000</v>
      </c>
      <c r="I278" s="35"/>
      <c r="J278" s="36"/>
      <c r="K278" s="15">
        <v>95000</v>
      </c>
      <c r="L278" s="14">
        <f t="shared" si="14"/>
        <v>100</v>
      </c>
    </row>
    <row r="279" spans="1:12" ht="22.5" customHeight="1" hidden="1">
      <c r="A279" s="31" t="s">
        <v>558</v>
      </c>
      <c r="B279" s="32"/>
      <c r="C279" s="33"/>
      <c r="D279" s="4">
        <v>977</v>
      </c>
      <c r="E279" s="3" t="s">
        <v>203</v>
      </c>
      <c r="F279" s="3" t="s">
        <v>560</v>
      </c>
      <c r="G279" s="3" t="s">
        <v>32</v>
      </c>
      <c r="H279" s="34">
        <f>SUM(H280)</f>
        <v>0</v>
      </c>
      <c r="I279" s="35"/>
      <c r="J279" s="36"/>
      <c r="K279" s="15">
        <v>0</v>
      </c>
      <c r="L279" s="14" t="e">
        <f aca="true" t="shared" si="15" ref="L279:L290">SUM(K279/H279*100)</f>
        <v>#DIV/0!</v>
      </c>
    </row>
    <row r="280" spans="1:12" ht="22.5" customHeight="1" hidden="1">
      <c r="A280" s="31" t="s">
        <v>124</v>
      </c>
      <c r="B280" s="32"/>
      <c r="C280" s="33"/>
      <c r="D280" s="4">
        <v>977</v>
      </c>
      <c r="E280" s="3" t="s">
        <v>203</v>
      </c>
      <c r="F280" s="3" t="s">
        <v>561</v>
      </c>
      <c r="G280" s="3" t="s">
        <v>109</v>
      </c>
      <c r="H280" s="34">
        <f>SUM(H281)</f>
        <v>0</v>
      </c>
      <c r="I280" s="35"/>
      <c r="J280" s="36"/>
      <c r="K280" s="15">
        <v>0</v>
      </c>
      <c r="L280" s="14" t="e">
        <f t="shared" si="15"/>
        <v>#DIV/0!</v>
      </c>
    </row>
    <row r="281" spans="1:12" ht="21" customHeight="1" hidden="1">
      <c r="A281" s="31" t="s">
        <v>108</v>
      </c>
      <c r="B281" s="32"/>
      <c r="C281" s="33"/>
      <c r="D281" s="4">
        <v>977</v>
      </c>
      <c r="E281" s="3" t="s">
        <v>203</v>
      </c>
      <c r="F281" s="3" t="s">
        <v>561</v>
      </c>
      <c r="G281" s="3" t="s">
        <v>110</v>
      </c>
      <c r="H281" s="34">
        <v>0</v>
      </c>
      <c r="I281" s="35"/>
      <c r="J281" s="36"/>
      <c r="K281" s="15">
        <v>0</v>
      </c>
      <c r="L281" s="14" t="e">
        <f t="shared" si="15"/>
        <v>#DIV/0!</v>
      </c>
    </row>
    <row r="282" spans="1:12" ht="33" customHeight="1">
      <c r="A282" s="31" t="s">
        <v>552</v>
      </c>
      <c r="B282" s="32"/>
      <c r="C282" s="33"/>
      <c r="D282" s="4">
        <v>977</v>
      </c>
      <c r="E282" s="3" t="s">
        <v>203</v>
      </c>
      <c r="F282" s="3" t="s">
        <v>562</v>
      </c>
      <c r="G282" s="3" t="s">
        <v>32</v>
      </c>
      <c r="H282" s="34">
        <f>SUM(H283)</f>
        <v>2484999.38</v>
      </c>
      <c r="I282" s="35"/>
      <c r="J282" s="36"/>
      <c r="K282" s="15">
        <f>SUM(K283)</f>
        <v>2484999.38</v>
      </c>
      <c r="L282" s="14">
        <f t="shared" si="15"/>
        <v>100</v>
      </c>
    </row>
    <row r="283" spans="1:12" ht="22.5" customHeight="1">
      <c r="A283" s="31" t="s">
        <v>343</v>
      </c>
      <c r="B283" s="32"/>
      <c r="C283" s="33"/>
      <c r="D283" s="4">
        <v>977</v>
      </c>
      <c r="E283" s="3" t="s">
        <v>203</v>
      </c>
      <c r="F283" s="3" t="s">
        <v>553</v>
      </c>
      <c r="G283" s="3" t="s">
        <v>344</v>
      </c>
      <c r="H283" s="34">
        <f>SUM(H284)</f>
        <v>2484999.38</v>
      </c>
      <c r="I283" s="35"/>
      <c r="J283" s="36"/>
      <c r="K283" s="15">
        <f>SUM(K284)</f>
        <v>2484999.38</v>
      </c>
      <c r="L283" s="14">
        <f t="shared" si="15"/>
        <v>100</v>
      </c>
    </row>
    <row r="284" spans="1:12" ht="13.5" customHeight="1">
      <c r="A284" s="31" t="s">
        <v>346</v>
      </c>
      <c r="B284" s="32"/>
      <c r="C284" s="33"/>
      <c r="D284" s="4">
        <v>977</v>
      </c>
      <c r="E284" s="3" t="s">
        <v>203</v>
      </c>
      <c r="F284" s="3" t="s">
        <v>553</v>
      </c>
      <c r="G284" s="3" t="s">
        <v>345</v>
      </c>
      <c r="H284" s="34">
        <v>2484999.38</v>
      </c>
      <c r="I284" s="35"/>
      <c r="J284" s="36"/>
      <c r="K284" s="15">
        <v>2484999.38</v>
      </c>
      <c r="L284" s="14">
        <f t="shared" si="15"/>
        <v>100</v>
      </c>
    </row>
    <row r="285" spans="1:12" ht="31.5" customHeight="1">
      <c r="A285" s="31" t="s">
        <v>554</v>
      </c>
      <c r="B285" s="32"/>
      <c r="C285" s="33"/>
      <c r="D285" s="4">
        <v>977</v>
      </c>
      <c r="E285" s="3" t="s">
        <v>203</v>
      </c>
      <c r="F285" s="3" t="s">
        <v>563</v>
      </c>
      <c r="G285" s="3" t="s">
        <v>32</v>
      </c>
      <c r="H285" s="34">
        <f>SUM(H286)</f>
        <v>10856443.5</v>
      </c>
      <c r="I285" s="35"/>
      <c r="J285" s="36"/>
      <c r="K285" s="15">
        <f>SUM(K286)</f>
        <v>8271419.83</v>
      </c>
      <c r="L285" s="14">
        <f t="shared" si="15"/>
        <v>76.18903768992121</v>
      </c>
    </row>
    <row r="286" spans="1:12" ht="21" customHeight="1">
      <c r="A286" s="31" t="s">
        <v>343</v>
      </c>
      <c r="B286" s="32"/>
      <c r="C286" s="33"/>
      <c r="D286" s="4">
        <v>977</v>
      </c>
      <c r="E286" s="3" t="s">
        <v>203</v>
      </c>
      <c r="F286" s="3" t="s">
        <v>555</v>
      </c>
      <c r="G286" s="3" t="s">
        <v>344</v>
      </c>
      <c r="H286" s="34">
        <f>SUM(H287)</f>
        <v>10856443.5</v>
      </c>
      <c r="I286" s="35"/>
      <c r="J286" s="36"/>
      <c r="K286" s="15">
        <f>SUM(K287)</f>
        <v>8271419.83</v>
      </c>
      <c r="L286" s="14">
        <f t="shared" si="15"/>
        <v>76.18903768992121</v>
      </c>
    </row>
    <row r="287" spans="1:12" ht="13.5" customHeight="1">
      <c r="A287" s="31" t="s">
        <v>346</v>
      </c>
      <c r="B287" s="32"/>
      <c r="C287" s="33"/>
      <c r="D287" s="4">
        <v>977</v>
      </c>
      <c r="E287" s="3" t="s">
        <v>203</v>
      </c>
      <c r="F287" s="3" t="s">
        <v>555</v>
      </c>
      <c r="G287" s="3" t="s">
        <v>345</v>
      </c>
      <c r="H287" s="34">
        <v>10856443.5</v>
      </c>
      <c r="I287" s="35"/>
      <c r="J287" s="36"/>
      <c r="K287" s="15">
        <v>8271419.83</v>
      </c>
      <c r="L287" s="14">
        <f t="shared" si="15"/>
        <v>76.18903768992121</v>
      </c>
    </row>
    <row r="288" spans="1:12" ht="33" customHeight="1">
      <c r="A288" s="31" t="s">
        <v>559</v>
      </c>
      <c r="B288" s="32"/>
      <c r="C288" s="33"/>
      <c r="D288" s="4">
        <v>977</v>
      </c>
      <c r="E288" s="3" t="s">
        <v>203</v>
      </c>
      <c r="F288" s="3" t="s">
        <v>564</v>
      </c>
      <c r="G288" s="3" t="s">
        <v>32</v>
      </c>
      <c r="H288" s="34">
        <f>SUM(H289)</f>
        <v>3843300.52</v>
      </c>
      <c r="I288" s="35"/>
      <c r="J288" s="36"/>
      <c r="K288" s="15">
        <f>SUM(K289)</f>
        <v>2928877.85</v>
      </c>
      <c r="L288" s="14">
        <f t="shared" si="15"/>
        <v>76.20735965763093</v>
      </c>
    </row>
    <row r="289" spans="1:12" ht="21" customHeight="1">
      <c r="A289" s="31" t="s">
        <v>343</v>
      </c>
      <c r="B289" s="32"/>
      <c r="C289" s="33"/>
      <c r="D289" s="4">
        <v>977</v>
      </c>
      <c r="E289" s="3" t="s">
        <v>203</v>
      </c>
      <c r="F289" s="3" t="s">
        <v>556</v>
      </c>
      <c r="G289" s="3" t="s">
        <v>344</v>
      </c>
      <c r="H289" s="34">
        <f>SUM(H290)</f>
        <v>3843300.52</v>
      </c>
      <c r="I289" s="35"/>
      <c r="J289" s="36"/>
      <c r="K289" s="15">
        <f>SUM(K290)</f>
        <v>2928877.85</v>
      </c>
      <c r="L289" s="14">
        <f t="shared" si="15"/>
        <v>76.20735965763093</v>
      </c>
    </row>
    <row r="290" spans="1:12" ht="13.5" customHeight="1">
      <c r="A290" s="31" t="s">
        <v>346</v>
      </c>
      <c r="B290" s="32"/>
      <c r="C290" s="33"/>
      <c r="D290" s="4">
        <v>977</v>
      </c>
      <c r="E290" s="3" t="s">
        <v>203</v>
      </c>
      <c r="F290" s="3" t="s">
        <v>556</v>
      </c>
      <c r="G290" s="3" t="s">
        <v>345</v>
      </c>
      <c r="H290" s="34">
        <v>3843300.52</v>
      </c>
      <c r="I290" s="35"/>
      <c r="J290" s="36"/>
      <c r="K290" s="15">
        <v>2928877.85</v>
      </c>
      <c r="L290" s="14">
        <f t="shared" si="15"/>
        <v>76.20735965763093</v>
      </c>
    </row>
    <row r="291" spans="1:12" ht="12.75" customHeight="1">
      <c r="A291" s="46" t="s">
        <v>20</v>
      </c>
      <c r="B291" s="47"/>
      <c r="C291" s="48"/>
      <c r="D291" s="4">
        <v>977</v>
      </c>
      <c r="E291" s="3" t="s">
        <v>35</v>
      </c>
      <c r="F291" s="3" t="s">
        <v>224</v>
      </c>
      <c r="G291" s="3" t="s">
        <v>32</v>
      </c>
      <c r="H291" s="34">
        <f>SUM(H292,H326,H342)</f>
        <v>58301048.730000004</v>
      </c>
      <c r="I291" s="35"/>
      <c r="J291" s="36"/>
      <c r="K291" s="15">
        <f>SUM(K292,K326,K342)</f>
        <v>54081641.35</v>
      </c>
      <c r="L291" s="14">
        <f t="shared" si="14"/>
        <v>92.76272473323654</v>
      </c>
    </row>
    <row r="292" spans="1:12" ht="33.75" customHeight="1">
      <c r="A292" s="55" t="s">
        <v>430</v>
      </c>
      <c r="B292" s="56"/>
      <c r="C292" s="57"/>
      <c r="D292" s="4">
        <v>977</v>
      </c>
      <c r="E292" s="3" t="s">
        <v>35</v>
      </c>
      <c r="F292" s="3" t="s">
        <v>250</v>
      </c>
      <c r="G292" s="3" t="s">
        <v>32</v>
      </c>
      <c r="H292" s="34">
        <f>SUM(H293+H298+H303+H308+H311+H315+H317+H320+H323)</f>
        <v>55847746.59</v>
      </c>
      <c r="I292" s="35"/>
      <c r="J292" s="36"/>
      <c r="K292" s="15">
        <f>SUM(K293+K298+K303+K308+K311+K317+K320+K323)</f>
        <v>51628339.21</v>
      </c>
      <c r="L292" s="14">
        <f t="shared" si="14"/>
        <v>92.44480281187295</v>
      </c>
    </row>
    <row r="293" spans="1:12" ht="17.25" customHeight="1">
      <c r="A293" s="31" t="s">
        <v>204</v>
      </c>
      <c r="B293" s="32"/>
      <c r="C293" s="33"/>
      <c r="D293" s="4">
        <v>977</v>
      </c>
      <c r="E293" s="3" t="s">
        <v>35</v>
      </c>
      <c r="F293" s="3" t="s">
        <v>528</v>
      </c>
      <c r="G293" s="3" t="s">
        <v>32</v>
      </c>
      <c r="H293" s="34">
        <f>SUM(H294+H296)</f>
        <v>6557514.46</v>
      </c>
      <c r="I293" s="35"/>
      <c r="J293" s="36"/>
      <c r="K293" s="17">
        <f>SUM(K294+K296)</f>
        <v>6189895.29</v>
      </c>
      <c r="L293" s="14">
        <f t="shared" si="14"/>
        <v>94.39392513363973</v>
      </c>
    </row>
    <row r="294" spans="1:12" ht="20.25" customHeight="1">
      <c r="A294" s="31" t="s">
        <v>107</v>
      </c>
      <c r="B294" s="32"/>
      <c r="C294" s="33"/>
      <c r="D294" s="4">
        <v>977</v>
      </c>
      <c r="E294" s="3" t="s">
        <v>35</v>
      </c>
      <c r="F294" s="3" t="s">
        <v>457</v>
      </c>
      <c r="G294" s="3" t="s">
        <v>109</v>
      </c>
      <c r="H294" s="34">
        <f>SUM(H295)</f>
        <v>6557514.46</v>
      </c>
      <c r="I294" s="35"/>
      <c r="J294" s="36"/>
      <c r="K294" s="15">
        <f>SUM(K295)</f>
        <v>6189895.29</v>
      </c>
      <c r="L294" s="14">
        <f t="shared" si="14"/>
        <v>94.39392513363973</v>
      </c>
    </row>
    <row r="295" spans="1:12" ht="21" customHeight="1">
      <c r="A295" s="31" t="s">
        <v>108</v>
      </c>
      <c r="B295" s="32"/>
      <c r="C295" s="33"/>
      <c r="D295" s="4">
        <v>977</v>
      </c>
      <c r="E295" s="3" t="s">
        <v>35</v>
      </c>
      <c r="F295" s="3" t="s">
        <v>457</v>
      </c>
      <c r="G295" s="3" t="s">
        <v>110</v>
      </c>
      <c r="H295" s="34">
        <v>6557514.46</v>
      </c>
      <c r="I295" s="35"/>
      <c r="J295" s="36"/>
      <c r="K295" s="15">
        <v>6189895.29</v>
      </c>
      <c r="L295" s="14">
        <f t="shared" si="14"/>
        <v>94.39392513363973</v>
      </c>
    </row>
    <row r="296" spans="1:12" ht="14.25" customHeight="1" hidden="1">
      <c r="A296" s="31" t="s">
        <v>7</v>
      </c>
      <c r="B296" s="32"/>
      <c r="C296" s="33"/>
      <c r="D296" s="4">
        <v>977</v>
      </c>
      <c r="E296" s="3" t="s">
        <v>35</v>
      </c>
      <c r="F296" s="3" t="s">
        <v>457</v>
      </c>
      <c r="G296" s="3" t="s">
        <v>51</v>
      </c>
      <c r="H296" s="34">
        <f>SUM(H297)</f>
        <v>0</v>
      </c>
      <c r="I296" s="35"/>
      <c r="J296" s="36"/>
      <c r="K296" s="15">
        <f>SUM(K297)</f>
        <v>0</v>
      </c>
      <c r="L296" s="14" t="e">
        <f t="shared" si="14"/>
        <v>#DIV/0!</v>
      </c>
    </row>
    <row r="297" spans="1:12" ht="14.25" customHeight="1" hidden="1">
      <c r="A297" s="31" t="s">
        <v>525</v>
      </c>
      <c r="B297" s="32"/>
      <c r="C297" s="33"/>
      <c r="D297" s="4">
        <v>977</v>
      </c>
      <c r="E297" s="3" t="s">
        <v>35</v>
      </c>
      <c r="F297" s="3" t="s">
        <v>457</v>
      </c>
      <c r="G297" s="3" t="s">
        <v>524</v>
      </c>
      <c r="H297" s="34">
        <v>0</v>
      </c>
      <c r="I297" s="35"/>
      <c r="J297" s="36"/>
      <c r="K297" s="15">
        <v>0</v>
      </c>
      <c r="L297" s="14" t="e">
        <f t="shared" si="14"/>
        <v>#DIV/0!</v>
      </c>
    </row>
    <row r="298" spans="1:12" ht="29.25" customHeight="1">
      <c r="A298" s="31" t="s">
        <v>459</v>
      </c>
      <c r="B298" s="32"/>
      <c r="C298" s="33"/>
      <c r="D298" s="4">
        <v>977</v>
      </c>
      <c r="E298" s="3" t="s">
        <v>35</v>
      </c>
      <c r="F298" s="3" t="s">
        <v>627</v>
      </c>
      <c r="G298" s="3" t="s">
        <v>32</v>
      </c>
      <c r="H298" s="34">
        <f>SUM(H299+H301)</f>
        <v>44902919.04</v>
      </c>
      <c r="I298" s="35"/>
      <c r="J298" s="36"/>
      <c r="K298" s="15">
        <f>SUM(K301)</f>
        <v>41067219.3</v>
      </c>
      <c r="L298" s="14">
        <f t="shared" si="14"/>
        <v>91.45779423252391</v>
      </c>
    </row>
    <row r="299" spans="1:12" ht="18.75" customHeight="1" hidden="1">
      <c r="A299" s="31" t="s">
        <v>107</v>
      </c>
      <c r="B299" s="32"/>
      <c r="C299" s="33"/>
      <c r="D299" s="4">
        <v>977</v>
      </c>
      <c r="E299" s="3" t="s">
        <v>35</v>
      </c>
      <c r="F299" s="3" t="s">
        <v>458</v>
      </c>
      <c r="G299" s="3" t="s">
        <v>109</v>
      </c>
      <c r="H299" s="34">
        <f>SUM(H300)</f>
        <v>0</v>
      </c>
      <c r="I299" s="35"/>
      <c r="J299" s="36"/>
      <c r="K299" s="15">
        <f>SUM(K300)</f>
        <v>0</v>
      </c>
      <c r="L299" s="14" t="e">
        <f t="shared" si="14"/>
        <v>#DIV/0!</v>
      </c>
    </row>
    <row r="300" spans="1:12" ht="21.75" customHeight="1" hidden="1">
      <c r="A300" s="31" t="s">
        <v>108</v>
      </c>
      <c r="B300" s="32"/>
      <c r="C300" s="33"/>
      <c r="D300" s="4">
        <v>977</v>
      </c>
      <c r="E300" s="3" t="s">
        <v>35</v>
      </c>
      <c r="F300" s="3" t="s">
        <v>458</v>
      </c>
      <c r="G300" s="3" t="s">
        <v>110</v>
      </c>
      <c r="H300" s="34">
        <v>0</v>
      </c>
      <c r="I300" s="35"/>
      <c r="J300" s="36"/>
      <c r="K300" s="15">
        <v>0</v>
      </c>
      <c r="L300" s="14" t="e">
        <f t="shared" si="14"/>
        <v>#DIV/0!</v>
      </c>
    </row>
    <row r="301" spans="1:12" ht="21.75" customHeight="1">
      <c r="A301" s="31" t="s">
        <v>343</v>
      </c>
      <c r="B301" s="32"/>
      <c r="C301" s="33"/>
      <c r="D301" s="4">
        <v>977</v>
      </c>
      <c r="E301" s="3" t="s">
        <v>35</v>
      </c>
      <c r="F301" s="3" t="s">
        <v>626</v>
      </c>
      <c r="G301" s="3" t="s">
        <v>344</v>
      </c>
      <c r="H301" s="34">
        <f>SUM(H302)</f>
        <v>44902919.04</v>
      </c>
      <c r="I301" s="35"/>
      <c r="J301" s="36"/>
      <c r="K301" s="15">
        <f>SUM(K302)</f>
        <v>41067219.3</v>
      </c>
      <c r="L301" s="15">
        <f aca="true" t="shared" si="16" ref="L301:L307">SUM(K301/H301*100)</f>
        <v>91.45779423252391</v>
      </c>
    </row>
    <row r="302" spans="1:12" ht="21.75" customHeight="1">
      <c r="A302" s="31" t="s">
        <v>346</v>
      </c>
      <c r="B302" s="32"/>
      <c r="C302" s="33"/>
      <c r="D302" s="4">
        <v>977</v>
      </c>
      <c r="E302" s="3" t="s">
        <v>35</v>
      </c>
      <c r="F302" s="3" t="s">
        <v>626</v>
      </c>
      <c r="G302" s="3" t="s">
        <v>345</v>
      </c>
      <c r="H302" s="34">
        <v>44902919.04</v>
      </c>
      <c r="I302" s="35"/>
      <c r="J302" s="36"/>
      <c r="K302" s="15">
        <v>41067219.3</v>
      </c>
      <c r="L302" s="15">
        <f t="shared" si="16"/>
        <v>91.45779423252391</v>
      </c>
    </row>
    <row r="303" spans="1:12" ht="17.25" customHeight="1">
      <c r="A303" s="31" t="s">
        <v>547</v>
      </c>
      <c r="B303" s="32"/>
      <c r="C303" s="33"/>
      <c r="D303" s="4">
        <v>977</v>
      </c>
      <c r="E303" s="3" t="s">
        <v>35</v>
      </c>
      <c r="F303" s="3" t="s">
        <v>629</v>
      </c>
      <c r="G303" s="3" t="s">
        <v>32</v>
      </c>
      <c r="H303" s="34">
        <f>SUM(H304+H306)</f>
        <v>225642.81</v>
      </c>
      <c r="I303" s="35"/>
      <c r="J303" s="36"/>
      <c r="K303" s="15">
        <f>SUM(K306)</f>
        <v>209555.11</v>
      </c>
      <c r="L303" s="15">
        <f t="shared" si="16"/>
        <v>92.8702802451361</v>
      </c>
    </row>
    <row r="304" spans="1:12" ht="17.25" customHeight="1" hidden="1">
      <c r="A304" s="31" t="s">
        <v>124</v>
      </c>
      <c r="B304" s="32"/>
      <c r="C304" s="33"/>
      <c r="D304" s="4">
        <v>977</v>
      </c>
      <c r="E304" s="3" t="s">
        <v>35</v>
      </c>
      <c r="F304" s="3" t="s">
        <v>628</v>
      </c>
      <c r="G304" s="3" t="s">
        <v>109</v>
      </c>
      <c r="H304" s="34">
        <f>SUM(H305)</f>
        <v>0</v>
      </c>
      <c r="I304" s="35"/>
      <c r="J304" s="36"/>
      <c r="K304" s="15">
        <f>SUM(K305)</f>
        <v>0</v>
      </c>
      <c r="L304" s="15" t="e">
        <f t="shared" si="16"/>
        <v>#DIV/0!</v>
      </c>
    </row>
    <row r="305" spans="1:12" ht="18" customHeight="1" hidden="1">
      <c r="A305" s="31" t="s">
        <v>108</v>
      </c>
      <c r="B305" s="32"/>
      <c r="C305" s="33"/>
      <c r="D305" s="4">
        <v>977</v>
      </c>
      <c r="E305" s="3" t="s">
        <v>35</v>
      </c>
      <c r="F305" s="3" t="s">
        <v>628</v>
      </c>
      <c r="G305" s="3" t="s">
        <v>110</v>
      </c>
      <c r="H305" s="34">
        <v>0</v>
      </c>
      <c r="I305" s="35"/>
      <c r="J305" s="36"/>
      <c r="K305" s="15">
        <v>0</v>
      </c>
      <c r="L305" s="15" t="e">
        <f t="shared" si="16"/>
        <v>#DIV/0!</v>
      </c>
    </row>
    <row r="306" spans="1:12" ht="15" customHeight="1">
      <c r="A306" s="31" t="s">
        <v>343</v>
      </c>
      <c r="B306" s="32"/>
      <c r="C306" s="33"/>
      <c r="D306" s="4">
        <v>977</v>
      </c>
      <c r="E306" s="3" t="s">
        <v>35</v>
      </c>
      <c r="F306" s="3" t="s">
        <v>628</v>
      </c>
      <c r="G306" s="3" t="s">
        <v>344</v>
      </c>
      <c r="H306" s="34">
        <f>SUM(H307)</f>
        <v>225642.81</v>
      </c>
      <c r="I306" s="35"/>
      <c r="J306" s="36"/>
      <c r="K306" s="15">
        <f>SUM(K307)</f>
        <v>209555.11</v>
      </c>
      <c r="L306" s="15">
        <f t="shared" si="16"/>
        <v>92.8702802451361</v>
      </c>
    </row>
    <row r="307" spans="1:12" ht="15.75" customHeight="1">
      <c r="A307" s="31" t="s">
        <v>346</v>
      </c>
      <c r="B307" s="32"/>
      <c r="C307" s="33"/>
      <c r="D307" s="4">
        <v>977</v>
      </c>
      <c r="E307" s="3" t="s">
        <v>35</v>
      </c>
      <c r="F307" s="3" t="s">
        <v>628</v>
      </c>
      <c r="G307" s="3" t="s">
        <v>345</v>
      </c>
      <c r="H307" s="34">
        <v>225642.81</v>
      </c>
      <c r="I307" s="35"/>
      <c r="J307" s="36"/>
      <c r="K307" s="15">
        <v>209555.11</v>
      </c>
      <c r="L307" s="15">
        <f t="shared" si="16"/>
        <v>92.8702802451361</v>
      </c>
    </row>
    <row r="308" spans="1:12" ht="21" customHeight="1">
      <c r="A308" s="31" t="s">
        <v>407</v>
      </c>
      <c r="B308" s="32"/>
      <c r="C308" s="33"/>
      <c r="D308" s="4">
        <v>977</v>
      </c>
      <c r="E308" s="3" t="s">
        <v>35</v>
      </c>
      <c r="F308" s="3" t="s">
        <v>529</v>
      </c>
      <c r="G308" s="3" t="s">
        <v>32</v>
      </c>
      <c r="H308" s="34">
        <f>SUM(H309)</f>
        <v>432000</v>
      </c>
      <c r="I308" s="35"/>
      <c r="J308" s="36"/>
      <c r="K308" s="15">
        <f>SUM(K309)</f>
        <v>432000</v>
      </c>
      <c r="L308" s="14">
        <f t="shared" si="14"/>
        <v>100</v>
      </c>
    </row>
    <row r="309" spans="1:12" ht="17.25" customHeight="1">
      <c r="A309" s="31" t="s">
        <v>107</v>
      </c>
      <c r="B309" s="32"/>
      <c r="C309" s="33"/>
      <c r="D309" s="4">
        <v>977</v>
      </c>
      <c r="E309" s="3" t="s">
        <v>35</v>
      </c>
      <c r="F309" s="3" t="s">
        <v>460</v>
      </c>
      <c r="G309" s="3" t="s">
        <v>109</v>
      </c>
      <c r="H309" s="34">
        <f>SUM(H310)</f>
        <v>432000</v>
      </c>
      <c r="I309" s="35"/>
      <c r="J309" s="36"/>
      <c r="K309" s="15">
        <f>SUM(K310)</f>
        <v>432000</v>
      </c>
      <c r="L309" s="14">
        <f t="shared" si="14"/>
        <v>100</v>
      </c>
    </row>
    <row r="310" spans="1:12" ht="21" customHeight="1">
      <c r="A310" s="31" t="s">
        <v>108</v>
      </c>
      <c r="B310" s="32"/>
      <c r="C310" s="33"/>
      <c r="D310" s="4">
        <v>977</v>
      </c>
      <c r="E310" s="3" t="s">
        <v>35</v>
      </c>
      <c r="F310" s="3" t="s">
        <v>460</v>
      </c>
      <c r="G310" s="3" t="s">
        <v>110</v>
      </c>
      <c r="H310" s="34">
        <v>432000</v>
      </c>
      <c r="I310" s="35"/>
      <c r="J310" s="36"/>
      <c r="K310" s="15">
        <v>432000</v>
      </c>
      <c r="L310" s="14">
        <f t="shared" si="14"/>
        <v>100</v>
      </c>
    </row>
    <row r="311" spans="1:12" ht="15.75" customHeight="1">
      <c r="A311" s="31" t="s">
        <v>461</v>
      </c>
      <c r="B311" s="32"/>
      <c r="C311" s="33"/>
      <c r="D311" s="4">
        <v>977</v>
      </c>
      <c r="E311" s="3" t="s">
        <v>35</v>
      </c>
      <c r="F311" s="3" t="s">
        <v>530</v>
      </c>
      <c r="G311" s="3" t="s">
        <v>32</v>
      </c>
      <c r="H311" s="34">
        <f>SUM(H312)</f>
        <v>700000</v>
      </c>
      <c r="I311" s="35"/>
      <c r="J311" s="36"/>
      <c r="K311" s="15">
        <f>SUM(K312)</f>
        <v>700000</v>
      </c>
      <c r="L311" s="14">
        <f t="shared" si="14"/>
        <v>100</v>
      </c>
    </row>
    <row r="312" spans="1:12" ht="19.5" customHeight="1">
      <c r="A312" s="31" t="s">
        <v>343</v>
      </c>
      <c r="B312" s="32"/>
      <c r="C312" s="33"/>
      <c r="D312" s="4">
        <v>977</v>
      </c>
      <c r="E312" s="3" t="s">
        <v>35</v>
      </c>
      <c r="F312" s="3" t="s">
        <v>462</v>
      </c>
      <c r="G312" s="3" t="s">
        <v>344</v>
      </c>
      <c r="H312" s="34">
        <f>SUM(H313)</f>
        <v>700000</v>
      </c>
      <c r="I312" s="35"/>
      <c r="J312" s="36"/>
      <c r="K312" s="15">
        <f>SUM(K313)</f>
        <v>700000</v>
      </c>
      <c r="L312" s="14">
        <f t="shared" si="14"/>
        <v>100</v>
      </c>
    </row>
    <row r="313" spans="1:12" ht="18" customHeight="1">
      <c r="A313" s="31" t="s">
        <v>346</v>
      </c>
      <c r="B313" s="32"/>
      <c r="C313" s="33"/>
      <c r="D313" s="4">
        <v>977</v>
      </c>
      <c r="E313" s="3" t="s">
        <v>35</v>
      </c>
      <c r="F313" s="3" t="s">
        <v>462</v>
      </c>
      <c r="G313" s="3" t="s">
        <v>345</v>
      </c>
      <c r="H313" s="34">
        <v>700000</v>
      </c>
      <c r="I313" s="35"/>
      <c r="J313" s="36"/>
      <c r="K313" s="15">
        <v>700000</v>
      </c>
      <c r="L313" s="14">
        <f t="shared" si="14"/>
        <v>100</v>
      </c>
    </row>
    <row r="314" spans="1:12" ht="18" customHeight="1" hidden="1">
      <c r="A314" s="31" t="s">
        <v>463</v>
      </c>
      <c r="B314" s="32"/>
      <c r="C314" s="33"/>
      <c r="D314" s="4">
        <v>977</v>
      </c>
      <c r="E314" s="3" t="s">
        <v>35</v>
      </c>
      <c r="F314" s="3" t="s">
        <v>531</v>
      </c>
      <c r="G314" s="3" t="s">
        <v>32</v>
      </c>
      <c r="H314" s="34">
        <f>SUM(H315)</f>
        <v>0</v>
      </c>
      <c r="I314" s="35"/>
      <c r="J314" s="36"/>
      <c r="K314" s="15">
        <f>SUM(K315)</f>
        <v>0</v>
      </c>
      <c r="L314" s="14" t="e">
        <f t="shared" si="14"/>
        <v>#DIV/0!</v>
      </c>
    </row>
    <row r="315" spans="1:12" ht="18.75" customHeight="1" hidden="1">
      <c r="A315" s="31" t="s">
        <v>124</v>
      </c>
      <c r="B315" s="32"/>
      <c r="C315" s="33"/>
      <c r="D315" s="4">
        <v>977</v>
      </c>
      <c r="E315" s="3" t="s">
        <v>35</v>
      </c>
      <c r="F315" s="3" t="s">
        <v>464</v>
      </c>
      <c r="G315" s="3" t="s">
        <v>109</v>
      </c>
      <c r="H315" s="34">
        <f>SUM(H316)</f>
        <v>0</v>
      </c>
      <c r="I315" s="35"/>
      <c r="J315" s="36"/>
      <c r="K315" s="15">
        <f>SUM(K316)</f>
        <v>0</v>
      </c>
      <c r="L315" s="14" t="e">
        <f t="shared" si="14"/>
        <v>#DIV/0!</v>
      </c>
    </row>
    <row r="316" spans="1:12" ht="17.25" customHeight="1" hidden="1">
      <c r="A316" s="31" t="s">
        <v>108</v>
      </c>
      <c r="B316" s="32"/>
      <c r="C316" s="33"/>
      <c r="D316" s="4">
        <v>977</v>
      </c>
      <c r="E316" s="3" t="s">
        <v>35</v>
      </c>
      <c r="F316" s="3" t="s">
        <v>464</v>
      </c>
      <c r="G316" s="3" t="s">
        <v>110</v>
      </c>
      <c r="H316" s="34">
        <v>0</v>
      </c>
      <c r="I316" s="35"/>
      <c r="J316" s="36"/>
      <c r="K316" s="15">
        <v>0</v>
      </c>
      <c r="L316" s="14" t="e">
        <f t="shared" si="14"/>
        <v>#DIV/0!</v>
      </c>
    </row>
    <row r="317" spans="1:12" ht="24" customHeight="1">
      <c r="A317" s="31" t="s">
        <v>536</v>
      </c>
      <c r="B317" s="32"/>
      <c r="C317" s="33"/>
      <c r="D317" s="4">
        <v>977</v>
      </c>
      <c r="E317" s="3" t="s">
        <v>35</v>
      </c>
      <c r="F317" s="3" t="s">
        <v>532</v>
      </c>
      <c r="G317" s="3" t="s">
        <v>32</v>
      </c>
      <c r="H317" s="34">
        <f>SUM(H318)</f>
        <v>34430</v>
      </c>
      <c r="I317" s="35"/>
      <c r="J317" s="36"/>
      <c r="K317" s="15">
        <f>SUM(K318)</f>
        <v>34429.24</v>
      </c>
      <c r="L317" s="14">
        <f t="shared" si="14"/>
        <v>99.99779262271275</v>
      </c>
    </row>
    <row r="318" spans="1:12" ht="23.25" customHeight="1">
      <c r="A318" s="31" t="s">
        <v>191</v>
      </c>
      <c r="B318" s="32"/>
      <c r="C318" s="33"/>
      <c r="D318" s="4">
        <v>977</v>
      </c>
      <c r="E318" s="3" t="s">
        <v>35</v>
      </c>
      <c r="F318" s="3" t="s">
        <v>526</v>
      </c>
      <c r="G318" s="3" t="s">
        <v>127</v>
      </c>
      <c r="H318" s="34">
        <f>SUM(H319)</f>
        <v>34430</v>
      </c>
      <c r="I318" s="35"/>
      <c r="J318" s="36"/>
      <c r="K318" s="15">
        <f>SUM(K319)</f>
        <v>34429.24</v>
      </c>
      <c r="L318" s="14">
        <f t="shared" si="14"/>
        <v>99.99779262271275</v>
      </c>
    </row>
    <row r="319" spans="1:12" ht="35.25" customHeight="1">
      <c r="A319" s="31" t="s">
        <v>548</v>
      </c>
      <c r="B319" s="32"/>
      <c r="C319" s="33"/>
      <c r="D319" s="4">
        <v>977</v>
      </c>
      <c r="E319" s="3" t="s">
        <v>35</v>
      </c>
      <c r="F319" s="3" t="s">
        <v>526</v>
      </c>
      <c r="G319" s="3" t="s">
        <v>193</v>
      </c>
      <c r="H319" s="34">
        <v>34430</v>
      </c>
      <c r="I319" s="35"/>
      <c r="J319" s="36"/>
      <c r="K319" s="15">
        <v>34429.24</v>
      </c>
      <c r="L319" s="14">
        <f t="shared" si="14"/>
        <v>99.99779262271275</v>
      </c>
    </row>
    <row r="320" spans="1:12" ht="15" customHeight="1">
      <c r="A320" s="31" t="s">
        <v>537</v>
      </c>
      <c r="B320" s="32"/>
      <c r="C320" s="33"/>
      <c r="D320" s="4">
        <v>977</v>
      </c>
      <c r="E320" s="3" t="s">
        <v>35</v>
      </c>
      <c r="F320" s="3" t="s">
        <v>533</v>
      </c>
      <c r="G320" s="3" t="s">
        <v>32</v>
      </c>
      <c r="H320" s="34">
        <f>SUM(H321)</f>
        <v>347.78</v>
      </c>
      <c r="I320" s="35"/>
      <c r="J320" s="36"/>
      <c r="K320" s="15">
        <f>SUM(K321)</f>
        <v>347.77</v>
      </c>
      <c r="L320" s="14">
        <f t="shared" si="14"/>
        <v>99.99712461901203</v>
      </c>
    </row>
    <row r="321" spans="1:12" ht="18.75" customHeight="1">
      <c r="A321" s="31" t="s">
        <v>191</v>
      </c>
      <c r="B321" s="32"/>
      <c r="C321" s="33"/>
      <c r="D321" s="4">
        <v>977</v>
      </c>
      <c r="E321" s="3" t="s">
        <v>35</v>
      </c>
      <c r="F321" s="3" t="s">
        <v>527</v>
      </c>
      <c r="G321" s="3" t="s">
        <v>127</v>
      </c>
      <c r="H321" s="34">
        <f>SUM(H322)</f>
        <v>347.78</v>
      </c>
      <c r="I321" s="35"/>
      <c r="J321" s="36"/>
      <c r="K321" s="15">
        <f>SUM(K322)</f>
        <v>347.77</v>
      </c>
      <c r="L321" s="14">
        <f t="shared" si="14"/>
        <v>99.99712461901203</v>
      </c>
    </row>
    <row r="322" spans="1:12" ht="30" customHeight="1">
      <c r="A322" s="31" t="s">
        <v>548</v>
      </c>
      <c r="B322" s="32"/>
      <c r="C322" s="33"/>
      <c r="D322" s="4">
        <v>977</v>
      </c>
      <c r="E322" s="3" t="s">
        <v>35</v>
      </c>
      <c r="F322" s="3" t="s">
        <v>527</v>
      </c>
      <c r="G322" s="3" t="s">
        <v>193</v>
      </c>
      <c r="H322" s="34">
        <v>347.78</v>
      </c>
      <c r="I322" s="35"/>
      <c r="J322" s="36"/>
      <c r="K322" s="15">
        <v>347.77</v>
      </c>
      <c r="L322" s="14">
        <f t="shared" si="14"/>
        <v>99.99712461901203</v>
      </c>
    </row>
    <row r="323" spans="1:12" ht="21.75" customHeight="1">
      <c r="A323" s="31" t="s">
        <v>667</v>
      </c>
      <c r="B323" s="32"/>
      <c r="C323" s="33"/>
      <c r="D323" s="4">
        <v>977</v>
      </c>
      <c r="E323" s="3" t="s">
        <v>35</v>
      </c>
      <c r="F323" s="3" t="s">
        <v>681</v>
      </c>
      <c r="G323" s="3" t="s">
        <v>32</v>
      </c>
      <c r="H323" s="34">
        <f>SUM(H324)</f>
        <v>2994892.5</v>
      </c>
      <c r="I323" s="35"/>
      <c r="J323" s="36"/>
      <c r="K323" s="15">
        <f>SUM(K324)</f>
        <v>2994892.5</v>
      </c>
      <c r="L323" s="14">
        <f t="shared" si="14"/>
        <v>100</v>
      </c>
    </row>
    <row r="324" spans="1:12" ht="21" customHeight="1">
      <c r="A324" s="31" t="s">
        <v>401</v>
      </c>
      <c r="B324" s="32"/>
      <c r="C324" s="33"/>
      <c r="D324" s="4">
        <v>977</v>
      </c>
      <c r="E324" s="3" t="s">
        <v>35</v>
      </c>
      <c r="F324" s="3" t="s">
        <v>668</v>
      </c>
      <c r="G324" s="3" t="s">
        <v>109</v>
      </c>
      <c r="H324" s="34">
        <f>SUM(H325)</f>
        <v>2994892.5</v>
      </c>
      <c r="I324" s="35"/>
      <c r="J324" s="36"/>
      <c r="K324" s="15">
        <f>SUM(K325)</f>
        <v>2994892.5</v>
      </c>
      <c r="L324" s="14">
        <f t="shared" si="14"/>
        <v>100</v>
      </c>
    </row>
    <row r="325" spans="1:12" ht="27" customHeight="1">
      <c r="A325" s="31" t="s">
        <v>108</v>
      </c>
      <c r="B325" s="32"/>
      <c r="C325" s="33"/>
      <c r="D325" s="4">
        <v>977</v>
      </c>
      <c r="E325" s="3" t="s">
        <v>35</v>
      </c>
      <c r="F325" s="3" t="s">
        <v>668</v>
      </c>
      <c r="G325" s="3" t="s">
        <v>110</v>
      </c>
      <c r="H325" s="34">
        <v>2994892.5</v>
      </c>
      <c r="I325" s="35"/>
      <c r="J325" s="36"/>
      <c r="K325" s="15">
        <v>2994892.5</v>
      </c>
      <c r="L325" s="14">
        <f t="shared" si="14"/>
        <v>100</v>
      </c>
    </row>
    <row r="326" spans="1:12" ht="23.25" customHeight="1">
      <c r="A326" s="55" t="s">
        <v>465</v>
      </c>
      <c r="B326" s="56"/>
      <c r="C326" s="57"/>
      <c r="D326" s="4">
        <v>977</v>
      </c>
      <c r="E326" s="3" t="s">
        <v>35</v>
      </c>
      <c r="F326" s="3" t="s">
        <v>251</v>
      </c>
      <c r="G326" s="3" t="s">
        <v>32</v>
      </c>
      <c r="H326" s="34">
        <f>SUM(H327+H330+H333+H336+H339)</f>
        <v>1607229.32</v>
      </c>
      <c r="I326" s="35"/>
      <c r="J326" s="36"/>
      <c r="K326" s="15">
        <f>SUM(K327+K330+K334+K336+K339)</f>
        <v>1607229.32</v>
      </c>
      <c r="L326" s="14">
        <f t="shared" si="14"/>
        <v>100</v>
      </c>
    </row>
    <row r="327" spans="1:12" ht="30" customHeight="1">
      <c r="A327" s="31" t="s">
        <v>466</v>
      </c>
      <c r="B327" s="32"/>
      <c r="C327" s="33"/>
      <c r="D327" s="4">
        <v>977</v>
      </c>
      <c r="E327" s="3" t="s">
        <v>35</v>
      </c>
      <c r="F327" s="3" t="s">
        <v>534</v>
      </c>
      <c r="G327" s="3" t="s">
        <v>32</v>
      </c>
      <c r="H327" s="34">
        <f>SUM(H328)</f>
        <v>77800</v>
      </c>
      <c r="I327" s="35"/>
      <c r="J327" s="36"/>
      <c r="K327" s="15">
        <f>SUM(K328)</f>
        <v>77800</v>
      </c>
      <c r="L327" s="14">
        <f t="shared" si="14"/>
        <v>100</v>
      </c>
    </row>
    <row r="328" spans="1:12" ht="24.75" customHeight="1">
      <c r="A328" s="31" t="s">
        <v>124</v>
      </c>
      <c r="B328" s="32"/>
      <c r="C328" s="33"/>
      <c r="D328" s="4">
        <v>977</v>
      </c>
      <c r="E328" s="3" t="s">
        <v>35</v>
      </c>
      <c r="F328" s="3" t="s">
        <v>470</v>
      </c>
      <c r="G328" s="3" t="s">
        <v>109</v>
      </c>
      <c r="H328" s="34">
        <f>SUM(H329)</f>
        <v>77800</v>
      </c>
      <c r="I328" s="35"/>
      <c r="J328" s="36"/>
      <c r="K328" s="15">
        <f>SUM(K329)</f>
        <v>77800</v>
      </c>
      <c r="L328" s="14">
        <f t="shared" si="14"/>
        <v>100</v>
      </c>
    </row>
    <row r="329" spans="1:12" ht="24" customHeight="1">
      <c r="A329" s="31" t="s">
        <v>108</v>
      </c>
      <c r="B329" s="32"/>
      <c r="C329" s="33"/>
      <c r="D329" s="4">
        <v>977</v>
      </c>
      <c r="E329" s="3" t="s">
        <v>35</v>
      </c>
      <c r="F329" s="3" t="s">
        <v>470</v>
      </c>
      <c r="G329" s="3" t="s">
        <v>110</v>
      </c>
      <c r="H329" s="34">
        <v>77800</v>
      </c>
      <c r="I329" s="35"/>
      <c r="J329" s="36"/>
      <c r="K329" s="15">
        <v>77800</v>
      </c>
      <c r="L329" s="14">
        <f t="shared" si="14"/>
        <v>100</v>
      </c>
    </row>
    <row r="330" spans="1:12" ht="24" customHeight="1" hidden="1">
      <c r="A330" s="31" t="s">
        <v>467</v>
      </c>
      <c r="B330" s="32"/>
      <c r="C330" s="33"/>
      <c r="D330" s="4">
        <v>977</v>
      </c>
      <c r="E330" s="3" t="s">
        <v>35</v>
      </c>
      <c r="F330" s="3" t="s">
        <v>566</v>
      </c>
      <c r="G330" s="3" t="s">
        <v>32</v>
      </c>
      <c r="H330" s="34">
        <f>SUM(H331)</f>
        <v>0</v>
      </c>
      <c r="I330" s="35"/>
      <c r="J330" s="36"/>
      <c r="K330" s="15">
        <f>SUM(K331)</f>
        <v>0</v>
      </c>
      <c r="L330" s="14" t="e">
        <f t="shared" si="14"/>
        <v>#DIV/0!</v>
      </c>
    </row>
    <row r="331" spans="1:12" ht="24" customHeight="1" hidden="1">
      <c r="A331" s="31" t="s">
        <v>124</v>
      </c>
      <c r="B331" s="32"/>
      <c r="C331" s="33"/>
      <c r="D331" s="4">
        <v>977</v>
      </c>
      <c r="E331" s="3" t="s">
        <v>35</v>
      </c>
      <c r="F331" s="3" t="s">
        <v>471</v>
      </c>
      <c r="G331" s="3" t="s">
        <v>109</v>
      </c>
      <c r="H331" s="34">
        <f>SUM(H332)</f>
        <v>0</v>
      </c>
      <c r="I331" s="35"/>
      <c r="J331" s="36"/>
      <c r="K331" s="15">
        <f>SUM(K332)</f>
        <v>0</v>
      </c>
      <c r="L331" s="14" t="e">
        <f t="shared" si="14"/>
        <v>#DIV/0!</v>
      </c>
    </row>
    <row r="332" spans="1:12" ht="27.75" customHeight="1" hidden="1">
      <c r="A332" s="31" t="s">
        <v>108</v>
      </c>
      <c r="B332" s="32"/>
      <c r="C332" s="33"/>
      <c r="D332" s="4">
        <v>977</v>
      </c>
      <c r="E332" s="3" t="s">
        <v>35</v>
      </c>
      <c r="F332" s="3" t="s">
        <v>471</v>
      </c>
      <c r="G332" s="3" t="s">
        <v>110</v>
      </c>
      <c r="H332" s="34">
        <v>0</v>
      </c>
      <c r="I332" s="35"/>
      <c r="J332" s="36"/>
      <c r="K332" s="15">
        <v>0</v>
      </c>
      <c r="L332" s="14" t="e">
        <f t="shared" si="14"/>
        <v>#DIV/0!</v>
      </c>
    </row>
    <row r="333" spans="1:12" ht="23.25" customHeight="1">
      <c r="A333" s="31" t="s">
        <v>468</v>
      </c>
      <c r="B333" s="32"/>
      <c r="C333" s="33"/>
      <c r="D333" s="4">
        <v>977</v>
      </c>
      <c r="E333" s="3" t="s">
        <v>35</v>
      </c>
      <c r="F333" s="3" t="s">
        <v>567</v>
      </c>
      <c r="G333" s="3" t="s">
        <v>32</v>
      </c>
      <c r="H333" s="34">
        <f>SUM(H334)</f>
        <v>1492092.23</v>
      </c>
      <c r="I333" s="35"/>
      <c r="J333" s="36"/>
      <c r="K333" s="15">
        <f>SUM(K334)</f>
        <v>1492092.23</v>
      </c>
      <c r="L333" s="14">
        <f t="shared" si="14"/>
        <v>100</v>
      </c>
    </row>
    <row r="334" spans="1:12" ht="15.75" customHeight="1">
      <c r="A334" s="31" t="s">
        <v>124</v>
      </c>
      <c r="B334" s="32"/>
      <c r="C334" s="33"/>
      <c r="D334" s="4">
        <v>977</v>
      </c>
      <c r="E334" s="3" t="s">
        <v>35</v>
      </c>
      <c r="F334" s="3" t="s">
        <v>472</v>
      </c>
      <c r="G334" s="3" t="s">
        <v>109</v>
      </c>
      <c r="H334" s="34">
        <f>SUM(H335)</f>
        <v>1492092.23</v>
      </c>
      <c r="I334" s="35"/>
      <c r="J334" s="36"/>
      <c r="K334" s="15">
        <f>SUM(K335)</f>
        <v>1492092.23</v>
      </c>
      <c r="L334" s="14">
        <f t="shared" si="14"/>
        <v>100</v>
      </c>
    </row>
    <row r="335" spans="1:12" ht="16.5" customHeight="1">
      <c r="A335" s="31" t="s">
        <v>108</v>
      </c>
      <c r="B335" s="32"/>
      <c r="C335" s="33"/>
      <c r="D335" s="4">
        <v>977</v>
      </c>
      <c r="E335" s="3" t="s">
        <v>35</v>
      </c>
      <c r="F335" s="3" t="s">
        <v>472</v>
      </c>
      <c r="G335" s="3" t="s">
        <v>110</v>
      </c>
      <c r="H335" s="34">
        <v>1492092.23</v>
      </c>
      <c r="I335" s="35"/>
      <c r="J335" s="36"/>
      <c r="K335" s="15">
        <v>1492092.23</v>
      </c>
      <c r="L335" s="14">
        <f t="shared" si="14"/>
        <v>100</v>
      </c>
    </row>
    <row r="336" spans="1:12" ht="24.75" customHeight="1">
      <c r="A336" s="31" t="s">
        <v>569</v>
      </c>
      <c r="B336" s="32"/>
      <c r="C336" s="33"/>
      <c r="D336" s="4">
        <v>977</v>
      </c>
      <c r="E336" s="3" t="s">
        <v>35</v>
      </c>
      <c r="F336" s="3" t="s">
        <v>571</v>
      </c>
      <c r="G336" s="3" t="s">
        <v>32</v>
      </c>
      <c r="H336" s="34">
        <f>SUM(H337)</f>
        <v>37337.09</v>
      </c>
      <c r="I336" s="35"/>
      <c r="J336" s="36"/>
      <c r="K336" s="15">
        <f>SUM(K337)</f>
        <v>37337.09</v>
      </c>
      <c r="L336" s="14">
        <f>SUM(K336/H336*100)</f>
        <v>100</v>
      </c>
    </row>
    <row r="337" spans="1:12" ht="21" customHeight="1">
      <c r="A337" s="31" t="s">
        <v>124</v>
      </c>
      <c r="B337" s="32"/>
      <c r="C337" s="33"/>
      <c r="D337" s="4">
        <v>977</v>
      </c>
      <c r="E337" s="3" t="s">
        <v>35</v>
      </c>
      <c r="F337" s="3" t="s">
        <v>570</v>
      </c>
      <c r="G337" s="3" t="s">
        <v>109</v>
      </c>
      <c r="H337" s="34">
        <f>SUM(H338)</f>
        <v>37337.09</v>
      </c>
      <c r="I337" s="35"/>
      <c r="J337" s="36"/>
      <c r="K337" s="15">
        <f>SUM(K338)</f>
        <v>37337.09</v>
      </c>
      <c r="L337" s="14">
        <f>SUM(K337/H337*100)</f>
        <v>100</v>
      </c>
    </row>
    <row r="338" spans="1:12" ht="23.25" customHeight="1">
      <c r="A338" s="31" t="s">
        <v>108</v>
      </c>
      <c r="B338" s="32"/>
      <c r="C338" s="33"/>
      <c r="D338" s="4">
        <v>977</v>
      </c>
      <c r="E338" s="3" t="s">
        <v>35</v>
      </c>
      <c r="F338" s="3" t="s">
        <v>570</v>
      </c>
      <c r="G338" s="3" t="s">
        <v>110</v>
      </c>
      <c r="H338" s="34">
        <v>37337.09</v>
      </c>
      <c r="I338" s="35"/>
      <c r="J338" s="36"/>
      <c r="K338" s="15">
        <v>37337.09</v>
      </c>
      <c r="L338" s="14">
        <f>SUM(K338/H338*100)</f>
        <v>100</v>
      </c>
    </row>
    <row r="339" spans="1:12" ht="5.25" customHeight="1" hidden="1">
      <c r="A339" s="31" t="s">
        <v>469</v>
      </c>
      <c r="B339" s="32"/>
      <c r="C339" s="33"/>
      <c r="D339" s="4">
        <v>977</v>
      </c>
      <c r="E339" s="3" t="s">
        <v>35</v>
      </c>
      <c r="F339" s="3" t="s">
        <v>568</v>
      </c>
      <c r="G339" s="3" t="s">
        <v>32</v>
      </c>
      <c r="H339" s="34">
        <f>SUM(H340)</f>
        <v>0</v>
      </c>
      <c r="I339" s="35"/>
      <c r="J339" s="36"/>
      <c r="K339" s="15">
        <f>SUM(K340)</f>
        <v>0</v>
      </c>
      <c r="L339" s="14" t="e">
        <f t="shared" si="14"/>
        <v>#DIV/0!</v>
      </c>
    </row>
    <row r="340" spans="1:12" ht="18" customHeight="1" hidden="1">
      <c r="A340" s="31" t="s">
        <v>124</v>
      </c>
      <c r="B340" s="32"/>
      <c r="C340" s="33"/>
      <c r="D340" s="4">
        <v>977</v>
      </c>
      <c r="E340" s="3" t="s">
        <v>35</v>
      </c>
      <c r="F340" s="3" t="s">
        <v>473</v>
      </c>
      <c r="G340" s="3" t="s">
        <v>109</v>
      </c>
      <c r="H340" s="34">
        <f>SUM(H341)</f>
        <v>0</v>
      </c>
      <c r="I340" s="35"/>
      <c r="J340" s="36"/>
      <c r="K340" s="15">
        <f>SUM(K341)</f>
        <v>0</v>
      </c>
      <c r="L340" s="14" t="e">
        <f t="shared" si="14"/>
        <v>#DIV/0!</v>
      </c>
    </row>
    <row r="341" spans="1:12" ht="23.25" customHeight="1" hidden="1">
      <c r="A341" s="31" t="s">
        <v>108</v>
      </c>
      <c r="B341" s="32"/>
      <c r="C341" s="33"/>
      <c r="D341" s="4">
        <v>977</v>
      </c>
      <c r="E341" s="3" t="s">
        <v>35</v>
      </c>
      <c r="F341" s="3" t="s">
        <v>473</v>
      </c>
      <c r="G341" s="3" t="s">
        <v>110</v>
      </c>
      <c r="H341" s="34">
        <v>0</v>
      </c>
      <c r="I341" s="35"/>
      <c r="J341" s="36"/>
      <c r="K341" s="15">
        <v>0</v>
      </c>
      <c r="L341" s="14" t="e">
        <f t="shared" si="14"/>
        <v>#DIV/0!</v>
      </c>
    </row>
    <row r="342" spans="1:12" ht="0" customHeight="1" hidden="1">
      <c r="A342" s="31" t="s">
        <v>98</v>
      </c>
      <c r="B342" s="32"/>
      <c r="C342" s="33"/>
      <c r="D342" s="4">
        <v>977</v>
      </c>
      <c r="E342" s="3" t="s">
        <v>35</v>
      </c>
      <c r="F342" s="3" t="s">
        <v>228</v>
      </c>
      <c r="G342" s="3" t="s">
        <v>32</v>
      </c>
      <c r="H342" s="34">
        <f>SUM(H343)</f>
        <v>846072.8200000001</v>
      </c>
      <c r="I342" s="35"/>
      <c r="J342" s="36"/>
      <c r="K342" s="15">
        <f>SUM(K343)</f>
        <v>846072.8200000001</v>
      </c>
      <c r="L342" s="14">
        <f t="shared" si="14"/>
        <v>100</v>
      </c>
    </row>
    <row r="343" spans="1:12" ht="14.25" customHeight="1" hidden="1">
      <c r="A343" s="31" t="s">
        <v>99</v>
      </c>
      <c r="B343" s="32"/>
      <c r="C343" s="33"/>
      <c r="D343" s="4">
        <v>977</v>
      </c>
      <c r="E343" s="3" t="s">
        <v>35</v>
      </c>
      <c r="F343" s="3" t="s">
        <v>229</v>
      </c>
      <c r="G343" s="3" t="s">
        <v>32</v>
      </c>
      <c r="H343" s="34">
        <f>SUM(H344)</f>
        <v>846072.8200000001</v>
      </c>
      <c r="I343" s="35"/>
      <c r="J343" s="36"/>
      <c r="K343" s="15">
        <f>SUM(K344)</f>
        <v>846072.8200000001</v>
      </c>
      <c r="L343" s="14">
        <f t="shared" si="14"/>
        <v>100</v>
      </c>
    </row>
    <row r="344" spans="1:12" ht="18" customHeight="1">
      <c r="A344" s="31" t="s">
        <v>235</v>
      </c>
      <c r="B344" s="32"/>
      <c r="C344" s="33"/>
      <c r="D344" s="4">
        <v>977</v>
      </c>
      <c r="E344" s="3" t="s">
        <v>35</v>
      </c>
      <c r="F344" s="3" t="s">
        <v>230</v>
      </c>
      <c r="G344" s="3" t="s">
        <v>32</v>
      </c>
      <c r="H344" s="34">
        <f>SUM(H345+H348)</f>
        <v>846072.8200000001</v>
      </c>
      <c r="I344" s="35"/>
      <c r="J344" s="36"/>
      <c r="K344" s="15">
        <f>SUM(K345+K348)</f>
        <v>846072.8200000001</v>
      </c>
      <c r="L344" s="14">
        <f t="shared" si="14"/>
        <v>100</v>
      </c>
    </row>
    <row r="345" spans="1:12" ht="16.5" customHeight="1">
      <c r="A345" s="31" t="s">
        <v>87</v>
      </c>
      <c r="B345" s="32"/>
      <c r="C345" s="33"/>
      <c r="D345" s="4">
        <v>977</v>
      </c>
      <c r="E345" s="3" t="s">
        <v>35</v>
      </c>
      <c r="F345" s="3" t="s">
        <v>329</v>
      </c>
      <c r="G345" s="3" t="s">
        <v>32</v>
      </c>
      <c r="H345" s="34">
        <f>SUM(H346)</f>
        <v>547735.9</v>
      </c>
      <c r="I345" s="35"/>
      <c r="J345" s="36"/>
      <c r="K345" s="15">
        <f>SUM(K346)</f>
        <v>547735.9</v>
      </c>
      <c r="L345" s="14">
        <f t="shared" si="14"/>
        <v>100</v>
      </c>
    </row>
    <row r="346" spans="1:12" ht="21.75" customHeight="1">
      <c r="A346" s="31" t="s">
        <v>124</v>
      </c>
      <c r="B346" s="32"/>
      <c r="C346" s="33"/>
      <c r="D346" s="4">
        <v>977</v>
      </c>
      <c r="E346" s="3" t="s">
        <v>35</v>
      </c>
      <c r="F346" s="3" t="s">
        <v>329</v>
      </c>
      <c r="G346" s="3" t="s">
        <v>109</v>
      </c>
      <c r="H346" s="34">
        <f>SUM(H347)</f>
        <v>547735.9</v>
      </c>
      <c r="I346" s="35"/>
      <c r="J346" s="36"/>
      <c r="K346" s="15">
        <f>SUM(K347)</f>
        <v>547735.9</v>
      </c>
      <c r="L346" s="14">
        <f t="shared" si="14"/>
        <v>100</v>
      </c>
    </row>
    <row r="347" spans="1:12" ht="24" customHeight="1">
      <c r="A347" s="31" t="s">
        <v>108</v>
      </c>
      <c r="B347" s="32"/>
      <c r="C347" s="33"/>
      <c r="D347" s="4">
        <v>977</v>
      </c>
      <c r="E347" s="3" t="s">
        <v>35</v>
      </c>
      <c r="F347" s="3" t="s">
        <v>329</v>
      </c>
      <c r="G347" s="3" t="s">
        <v>110</v>
      </c>
      <c r="H347" s="34">
        <v>547735.9</v>
      </c>
      <c r="I347" s="35"/>
      <c r="J347" s="36"/>
      <c r="K347" s="15">
        <v>547735.9</v>
      </c>
      <c r="L347" s="14">
        <f t="shared" si="14"/>
        <v>100</v>
      </c>
    </row>
    <row r="348" spans="1:12" ht="31.5" customHeight="1">
      <c r="A348" s="31" t="s">
        <v>679</v>
      </c>
      <c r="B348" s="32"/>
      <c r="C348" s="33"/>
      <c r="D348" s="4">
        <v>977</v>
      </c>
      <c r="E348" s="3" t="s">
        <v>35</v>
      </c>
      <c r="F348" s="3" t="s">
        <v>523</v>
      </c>
      <c r="G348" s="3" t="s">
        <v>32</v>
      </c>
      <c r="H348" s="37">
        <f>SUM(H349)</f>
        <v>298336.92</v>
      </c>
      <c r="I348" s="38"/>
      <c r="J348" s="39"/>
      <c r="K348" s="15">
        <f>SUM(K349)</f>
        <v>298336.92</v>
      </c>
      <c r="L348" s="14">
        <f t="shared" si="14"/>
        <v>100</v>
      </c>
    </row>
    <row r="349" spans="1:12" ht="25.5" customHeight="1">
      <c r="A349" s="31" t="s">
        <v>401</v>
      </c>
      <c r="B349" s="32"/>
      <c r="C349" s="33"/>
      <c r="D349" s="4">
        <v>977</v>
      </c>
      <c r="E349" s="3" t="s">
        <v>35</v>
      </c>
      <c r="F349" s="3" t="s">
        <v>523</v>
      </c>
      <c r="G349" s="3" t="s">
        <v>109</v>
      </c>
      <c r="H349" s="37">
        <f>SUM(H350)</f>
        <v>298336.92</v>
      </c>
      <c r="I349" s="38"/>
      <c r="J349" s="39"/>
      <c r="K349" s="15">
        <f>SUM(K350)</f>
        <v>298336.92</v>
      </c>
      <c r="L349" s="14">
        <f t="shared" si="14"/>
        <v>100</v>
      </c>
    </row>
    <row r="350" spans="1:12" ht="24" customHeight="1">
      <c r="A350" s="31" t="s">
        <v>108</v>
      </c>
      <c r="B350" s="32"/>
      <c r="C350" s="33"/>
      <c r="D350" s="4">
        <v>977</v>
      </c>
      <c r="E350" s="3" t="s">
        <v>35</v>
      </c>
      <c r="F350" s="3" t="s">
        <v>523</v>
      </c>
      <c r="G350" s="3" t="s">
        <v>110</v>
      </c>
      <c r="H350" s="37">
        <v>298336.92</v>
      </c>
      <c r="I350" s="38"/>
      <c r="J350" s="39"/>
      <c r="K350" s="15">
        <v>298336.92</v>
      </c>
      <c r="L350" s="14">
        <f t="shared" si="14"/>
        <v>100</v>
      </c>
    </row>
    <row r="351" spans="1:12" ht="16.5" customHeight="1">
      <c r="A351" s="73" t="s">
        <v>205</v>
      </c>
      <c r="B351" s="58"/>
      <c r="C351" s="59"/>
      <c r="D351" s="4">
        <v>977</v>
      </c>
      <c r="E351" s="3" t="s">
        <v>207</v>
      </c>
      <c r="F351" s="3" t="s">
        <v>224</v>
      </c>
      <c r="G351" s="3" t="s">
        <v>32</v>
      </c>
      <c r="H351" s="34">
        <f>SUM(H352)</f>
        <v>396482</v>
      </c>
      <c r="I351" s="35"/>
      <c r="J351" s="36"/>
      <c r="K351" s="15">
        <f>SUM(K352)</f>
        <v>387901.68</v>
      </c>
      <c r="L351" s="14">
        <f t="shared" si="14"/>
        <v>97.83588662284795</v>
      </c>
    </row>
    <row r="352" spans="1:12" ht="32.25" customHeight="1">
      <c r="A352" s="55" t="s">
        <v>430</v>
      </c>
      <c r="B352" s="56"/>
      <c r="C352" s="57"/>
      <c r="D352" s="4">
        <v>977</v>
      </c>
      <c r="E352" s="3" t="s">
        <v>207</v>
      </c>
      <c r="F352" s="3" t="s">
        <v>250</v>
      </c>
      <c r="G352" s="3" t="s">
        <v>32</v>
      </c>
      <c r="H352" s="34">
        <f>SUM(H353)</f>
        <v>396482</v>
      </c>
      <c r="I352" s="35"/>
      <c r="J352" s="36"/>
      <c r="K352" s="15">
        <f>SUM(K353+K356)</f>
        <v>387901.68</v>
      </c>
      <c r="L352" s="14">
        <f t="shared" si="14"/>
        <v>97.83588662284795</v>
      </c>
    </row>
    <row r="353" spans="1:12" ht="15.75" customHeight="1">
      <c r="A353" s="31" t="s">
        <v>206</v>
      </c>
      <c r="B353" s="32"/>
      <c r="C353" s="33"/>
      <c r="D353" s="4">
        <v>977</v>
      </c>
      <c r="E353" s="3" t="s">
        <v>207</v>
      </c>
      <c r="F353" s="3" t="s">
        <v>474</v>
      </c>
      <c r="G353" s="3" t="s">
        <v>32</v>
      </c>
      <c r="H353" s="34">
        <f>SUM(H354+H356)</f>
        <v>396482</v>
      </c>
      <c r="I353" s="35"/>
      <c r="J353" s="36"/>
      <c r="K353" s="15">
        <f>SUM(K354)</f>
        <v>387901.68</v>
      </c>
      <c r="L353" s="14">
        <f t="shared" si="14"/>
        <v>97.83588662284795</v>
      </c>
    </row>
    <row r="354" spans="1:12" ht="15" customHeight="1">
      <c r="A354" s="31" t="s">
        <v>107</v>
      </c>
      <c r="B354" s="32"/>
      <c r="C354" s="33"/>
      <c r="D354" s="4">
        <v>977</v>
      </c>
      <c r="E354" s="3" t="s">
        <v>207</v>
      </c>
      <c r="F354" s="3" t="s">
        <v>474</v>
      </c>
      <c r="G354" s="3" t="s">
        <v>109</v>
      </c>
      <c r="H354" s="34">
        <f>SUM(H355)</f>
        <v>396482</v>
      </c>
      <c r="I354" s="35"/>
      <c r="J354" s="36"/>
      <c r="K354" s="15">
        <f>SUM(K355)</f>
        <v>387901.68</v>
      </c>
      <c r="L354" s="14">
        <f t="shared" si="14"/>
        <v>97.83588662284795</v>
      </c>
    </row>
    <row r="355" spans="1:12" ht="19.5" customHeight="1">
      <c r="A355" s="31" t="s">
        <v>108</v>
      </c>
      <c r="B355" s="32"/>
      <c r="C355" s="33"/>
      <c r="D355" s="4">
        <v>977</v>
      </c>
      <c r="E355" s="3" t="s">
        <v>207</v>
      </c>
      <c r="F355" s="3" t="s">
        <v>474</v>
      </c>
      <c r="G355" s="3" t="s">
        <v>110</v>
      </c>
      <c r="H355" s="34">
        <v>396482</v>
      </c>
      <c r="I355" s="35"/>
      <c r="J355" s="36"/>
      <c r="K355" s="15">
        <v>387901.68</v>
      </c>
      <c r="L355" s="14">
        <f aca="true" t="shared" si="17" ref="L355:L376">SUM(K355/H355*100)</f>
        <v>97.83588662284795</v>
      </c>
    </row>
    <row r="356" spans="1:12" ht="20.25" customHeight="1" hidden="1">
      <c r="A356" s="31" t="s">
        <v>7</v>
      </c>
      <c r="B356" s="32"/>
      <c r="C356" s="33"/>
      <c r="D356" s="4">
        <v>977</v>
      </c>
      <c r="E356" s="3" t="s">
        <v>207</v>
      </c>
      <c r="F356" s="3" t="s">
        <v>474</v>
      </c>
      <c r="G356" s="3" t="s">
        <v>51</v>
      </c>
      <c r="H356" s="34">
        <f>SUM(H357)</f>
        <v>0</v>
      </c>
      <c r="I356" s="35"/>
      <c r="J356" s="36"/>
      <c r="K356" s="15">
        <f>SUM(K357)</f>
        <v>0</v>
      </c>
      <c r="L356" s="14" t="e">
        <f t="shared" si="17"/>
        <v>#DIV/0!</v>
      </c>
    </row>
    <row r="357" spans="1:12" ht="20.25" customHeight="1" hidden="1">
      <c r="A357" s="31" t="s">
        <v>525</v>
      </c>
      <c r="B357" s="32"/>
      <c r="C357" s="33"/>
      <c r="D357" s="4">
        <v>977</v>
      </c>
      <c r="E357" s="3" t="s">
        <v>207</v>
      </c>
      <c r="F357" s="3" t="s">
        <v>474</v>
      </c>
      <c r="G357" s="3" t="s">
        <v>524</v>
      </c>
      <c r="H357" s="34">
        <v>0</v>
      </c>
      <c r="I357" s="35"/>
      <c r="J357" s="36"/>
      <c r="K357" s="15">
        <v>0</v>
      </c>
      <c r="L357" s="14" t="e">
        <f t="shared" si="17"/>
        <v>#DIV/0!</v>
      </c>
    </row>
    <row r="358" spans="1:12" ht="16.5" customHeight="1">
      <c r="A358" s="55" t="s">
        <v>13</v>
      </c>
      <c r="B358" s="56"/>
      <c r="C358" s="57"/>
      <c r="D358" s="4">
        <v>977</v>
      </c>
      <c r="E358" s="3" t="s">
        <v>53</v>
      </c>
      <c r="F358" s="3" t="s">
        <v>224</v>
      </c>
      <c r="G358" s="3" t="s">
        <v>32</v>
      </c>
      <c r="H358" s="34">
        <f>SUM(H359+H364)</f>
        <v>2668943.19</v>
      </c>
      <c r="I358" s="35"/>
      <c r="J358" s="36"/>
      <c r="K358" s="15">
        <f>SUM(K359+K364)</f>
        <v>2668943.19</v>
      </c>
      <c r="L358" s="14">
        <f t="shared" si="17"/>
        <v>100</v>
      </c>
    </row>
    <row r="359" spans="1:12" ht="26.25" customHeight="1">
      <c r="A359" s="55" t="s">
        <v>432</v>
      </c>
      <c r="B359" s="56"/>
      <c r="C359" s="57"/>
      <c r="D359" s="4">
        <v>977</v>
      </c>
      <c r="E359" s="3" t="s">
        <v>53</v>
      </c>
      <c r="F359" s="3" t="s">
        <v>254</v>
      </c>
      <c r="G359" s="3" t="s">
        <v>32</v>
      </c>
      <c r="H359" s="34">
        <f>SUM(H360)</f>
        <v>93619</v>
      </c>
      <c r="I359" s="35"/>
      <c r="J359" s="36"/>
      <c r="K359" s="15">
        <f>SUM(K360)</f>
        <v>93619</v>
      </c>
      <c r="L359" s="14">
        <f t="shared" si="17"/>
        <v>100</v>
      </c>
    </row>
    <row r="360" spans="1:12" ht="49.5" customHeight="1">
      <c r="A360" s="74" t="s">
        <v>619</v>
      </c>
      <c r="B360" s="75"/>
      <c r="C360" s="76"/>
      <c r="D360" s="4">
        <v>977</v>
      </c>
      <c r="E360" s="3" t="s">
        <v>53</v>
      </c>
      <c r="F360" s="3" t="s">
        <v>439</v>
      </c>
      <c r="G360" s="3" t="s">
        <v>32</v>
      </c>
      <c r="H360" s="34">
        <f>SUM(H361)</f>
        <v>93619</v>
      </c>
      <c r="I360" s="35"/>
      <c r="J360" s="36"/>
      <c r="K360" s="15">
        <f>SUM(K361)</f>
        <v>93619</v>
      </c>
      <c r="L360" s="14">
        <f t="shared" si="17"/>
        <v>100</v>
      </c>
    </row>
    <row r="361" spans="1:12" ht="33" customHeight="1">
      <c r="A361" s="32" t="s">
        <v>539</v>
      </c>
      <c r="B361" s="32"/>
      <c r="C361" s="33"/>
      <c r="D361" s="4">
        <v>977</v>
      </c>
      <c r="E361" s="3" t="s">
        <v>53</v>
      </c>
      <c r="F361" s="3" t="s">
        <v>659</v>
      </c>
      <c r="G361" s="3" t="s">
        <v>32</v>
      </c>
      <c r="H361" s="34">
        <f>SUM(H362)</f>
        <v>93619</v>
      </c>
      <c r="I361" s="35"/>
      <c r="J361" s="36"/>
      <c r="K361" s="15">
        <f>SUM(K362)</f>
        <v>93619</v>
      </c>
      <c r="L361" s="14">
        <f t="shared" si="17"/>
        <v>100</v>
      </c>
    </row>
    <row r="362" spans="1:12" ht="42.75" customHeight="1">
      <c r="A362" s="31" t="s">
        <v>100</v>
      </c>
      <c r="B362" s="32"/>
      <c r="C362" s="33"/>
      <c r="D362" s="4">
        <v>977</v>
      </c>
      <c r="E362" s="3" t="s">
        <v>53</v>
      </c>
      <c r="F362" s="3" t="s">
        <v>659</v>
      </c>
      <c r="G362" s="3" t="s">
        <v>102</v>
      </c>
      <c r="H362" s="34">
        <f>SUM(H363)</f>
        <v>93619</v>
      </c>
      <c r="I362" s="35"/>
      <c r="J362" s="36"/>
      <c r="K362" s="15">
        <f>SUM(K363)</f>
        <v>93619</v>
      </c>
      <c r="L362" s="14">
        <f t="shared" si="17"/>
        <v>100</v>
      </c>
    </row>
    <row r="363" spans="1:12" ht="22.5" customHeight="1">
      <c r="A363" s="43" t="s">
        <v>104</v>
      </c>
      <c r="B363" s="44"/>
      <c r="C363" s="45"/>
      <c r="D363" s="4">
        <v>977</v>
      </c>
      <c r="E363" s="3" t="s">
        <v>53</v>
      </c>
      <c r="F363" s="3" t="s">
        <v>659</v>
      </c>
      <c r="G363" s="3" t="s">
        <v>103</v>
      </c>
      <c r="H363" s="34">
        <v>93619</v>
      </c>
      <c r="I363" s="35"/>
      <c r="J363" s="36"/>
      <c r="K363" s="15">
        <v>93619</v>
      </c>
      <c r="L363" s="14">
        <f t="shared" si="17"/>
        <v>100</v>
      </c>
    </row>
    <row r="364" spans="1:12" ht="16.5" customHeight="1">
      <c r="A364" s="31" t="s">
        <v>98</v>
      </c>
      <c r="B364" s="32"/>
      <c r="C364" s="33"/>
      <c r="D364" s="4">
        <v>977</v>
      </c>
      <c r="E364" s="3" t="s">
        <v>53</v>
      </c>
      <c r="F364" s="3" t="s">
        <v>228</v>
      </c>
      <c r="G364" s="3" t="s">
        <v>32</v>
      </c>
      <c r="H364" s="34">
        <f>SUM(H365)</f>
        <v>2575324.19</v>
      </c>
      <c r="I364" s="35"/>
      <c r="J364" s="36"/>
      <c r="K364" s="15">
        <f>SUM(K365)</f>
        <v>2575324.19</v>
      </c>
      <c r="L364" s="14">
        <f t="shared" si="17"/>
        <v>100</v>
      </c>
    </row>
    <row r="365" spans="1:12" ht="21.75" customHeight="1">
      <c r="A365" s="31" t="s">
        <v>99</v>
      </c>
      <c r="B365" s="32"/>
      <c r="C365" s="33"/>
      <c r="D365" s="4">
        <v>977</v>
      </c>
      <c r="E365" s="3" t="s">
        <v>53</v>
      </c>
      <c r="F365" s="3" t="s">
        <v>229</v>
      </c>
      <c r="G365" s="3" t="s">
        <v>32</v>
      </c>
      <c r="H365" s="34">
        <f>SUM(H366)</f>
        <v>2575324.19</v>
      </c>
      <c r="I365" s="35"/>
      <c r="J365" s="36"/>
      <c r="K365" s="15">
        <f>SUM(K366)</f>
        <v>2575324.19</v>
      </c>
      <c r="L365" s="14">
        <f t="shared" si="17"/>
        <v>100</v>
      </c>
    </row>
    <row r="366" spans="1:12" ht="17.25" customHeight="1">
      <c r="A366" s="31" t="s">
        <v>235</v>
      </c>
      <c r="B366" s="32"/>
      <c r="C366" s="33"/>
      <c r="D366" s="4">
        <v>977</v>
      </c>
      <c r="E366" s="3" t="s">
        <v>53</v>
      </c>
      <c r="F366" s="3" t="s">
        <v>230</v>
      </c>
      <c r="G366" s="3" t="s">
        <v>32</v>
      </c>
      <c r="H366" s="34">
        <f>SUM(H367+H372+H377)</f>
        <v>2575324.19</v>
      </c>
      <c r="I366" s="35"/>
      <c r="J366" s="36"/>
      <c r="K366" s="17">
        <f>SUM(K367+K372+K377)</f>
        <v>2575324.19</v>
      </c>
      <c r="L366" s="14">
        <f t="shared" si="17"/>
        <v>100</v>
      </c>
    </row>
    <row r="367" spans="1:12" ht="21.75" customHeight="1">
      <c r="A367" s="31" t="s">
        <v>141</v>
      </c>
      <c r="B367" s="32"/>
      <c r="C367" s="33"/>
      <c r="D367" s="4">
        <v>977</v>
      </c>
      <c r="E367" s="3" t="s">
        <v>53</v>
      </c>
      <c r="F367" s="3" t="s">
        <v>232</v>
      </c>
      <c r="G367" s="3" t="s">
        <v>32</v>
      </c>
      <c r="H367" s="34">
        <f>SUM(H368,H370)</f>
        <v>2571616.35</v>
      </c>
      <c r="I367" s="35"/>
      <c r="J367" s="36"/>
      <c r="K367" s="15">
        <f>SUM(K368,K370)</f>
        <v>2571616.35</v>
      </c>
      <c r="L367" s="14">
        <f t="shared" si="17"/>
        <v>100</v>
      </c>
    </row>
    <row r="368" spans="1:12" ht="32.25" customHeight="1">
      <c r="A368" s="31" t="s">
        <v>100</v>
      </c>
      <c r="B368" s="32"/>
      <c r="C368" s="33"/>
      <c r="D368" s="4">
        <v>977</v>
      </c>
      <c r="E368" s="3" t="s">
        <v>53</v>
      </c>
      <c r="F368" s="3" t="s">
        <v>233</v>
      </c>
      <c r="G368" s="3" t="s">
        <v>102</v>
      </c>
      <c r="H368" s="34">
        <f>SUM(H369)</f>
        <v>2541116.29</v>
      </c>
      <c r="I368" s="35"/>
      <c r="J368" s="36"/>
      <c r="K368" s="15">
        <f>SUM(K369)</f>
        <v>2541116.29</v>
      </c>
      <c r="L368" s="14">
        <f t="shared" si="17"/>
        <v>100</v>
      </c>
    </row>
    <row r="369" spans="1:12" ht="13.5" customHeight="1">
      <c r="A369" s="43" t="s">
        <v>104</v>
      </c>
      <c r="B369" s="44"/>
      <c r="C369" s="45"/>
      <c r="D369" s="4">
        <v>977</v>
      </c>
      <c r="E369" s="3" t="s">
        <v>53</v>
      </c>
      <c r="F369" s="3" t="s">
        <v>233</v>
      </c>
      <c r="G369" s="3" t="s">
        <v>103</v>
      </c>
      <c r="H369" s="34">
        <v>2541116.29</v>
      </c>
      <c r="I369" s="35"/>
      <c r="J369" s="36"/>
      <c r="K369" s="15">
        <v>2541116.29</v>
      </c>
      <c r="L369" s="14">
        <f t="shared" si="17"/>
        <v>100</v>
      </c>
    </row>
    <row r="370" spans="1:12" ht="23.25" customHeight="1">
      <c r="A370" s="31" t="s">
        <v>107</v>
      </c>
      <c r="B370" s="32"/>
      <c r="C370" s="33"/>
      <c r="D370" s="4">
        <v>977</v>
      </c>
      <c r="E370" s="3" t="s">
        <v>53</v>
      </c>
      <c r="F370" s="3" t="s">
        <v>233</v>
      </c>
      <c r="G370" s="3" t="s">
        <v>109</v>
      </c>
      <c r="H370" s="34">
        <f>SUM(H371)</f>
        <v>30500.06</v>
      </c>
      <c r="I370" s="35"/>
      <c r="J370" s="36"/>
      <c r="K370" s="15">
        <f>SUM(K371)</f>
        <v>30500.06</v>
      </c>
      <c r="L370" s="14">
        <f t="shared" si="17"/>
        <v>100</v>
      </c>
    </row>
    <row r="371" spans="1:12" ht="17.25" customHeight="1">
      <c r="A371" s="31" t="s">
        <v>108</v>
      </c>
      <c r="B371" s="32"/>
      <c r="C371" s="33"/>
      <c r="D371" s="4">
        <v>977</v>
      </c>
      <c r="E371" s="3" t="s">
        <v>53</v>
      </c>
      <c r="F371" s="3" t="s">
        <v>233</v>
      </c>
      <c r="G371" s="3" t="s">
        <v>110</v>
      </c>
      <c r="H371" s="34">
        <v>30500.06</v>
      </c>
      <c r="I371" s="35"/>
      <c r="J371" s="36"/>
      <c r="K371" s="15">
        <v>30500.06</v>
      </c>
      <c r="L371" s="14">
        <f t="shared" si="17"/>
        <v>100</v>
      </c>
    </row>
    <row r="372" spans="1:12" ht="28.5" customHeight="1">
      <c r="A372" s="31" t="s">
        <v>115</v>
      </c>
      <c r="B372" s="32"/>
      <c r="C372" s="33"/>
      <c r="D372" s="4">
        <v>977</v>
      </c>
      <c r="E372" s="3" t="s">
        <v>53</v>
      </c>
      <c r="F372" s="3" t="s">
        <v>252</v>
      </c>
      <c r="G372" s="3" t="s">
        <v>32</v>
      </c>
      <c r="H372" s="34">
        <f>SUM(H373,H375)</f>
        <v>3707.84</v>
      </c>
      <c r="I372" s="35"/>
      <c r="J372" s="36"/>
      <c r="K372" s="15">
        <f>SUM(K373,K375)</f>
        <v>3707.84</v>
      </c>
      <c r="L372" s="14">
        <f t="shared" si="17"/>
        <v>100</v>
      </c>
    </row>
    <row r="373" spans="1:12" ht="33" customHeight="1">
      <c r="A373" s="31" t="s">
        <v>100</v>
      </c>
      <c r="B373" s="32"/>
      <c r="C373" s="33"/>
      <c r="D373" s="4">
        <v>977</v>
      </c>
      <c r="E373" s="3" t="s">
        <v>53</v>
      </c>
      <c r="F373" s="3" t="s">
        <v>253</v>
      </c>
      <c r="G373" s="3" t="s">
        <v>102</v>
      </c>
      <c r="H373" s="34">
        <f>SUM(H374)</f>
        <v>3214.12</v>
      </c>
      <c r="I373" s="35"/>
      <c r="J373" s="36"/>
      <c r="K373" s="15">
        <f>SUM(K374)</f>
        <v>3214.12</v>
      </c>
      <c r="L373" s="14">
        <f t="shared" si="17"/>
        <v>100</v>
      </c>
    </row>
    <row r="374" spans="1:12" ht="13.5" customHeight="1">
      <c r="A374" s="43" t="s">
        <v>104</v>
      </c>
      <c r="B374" s="44"/>
      <c r="C374" s="45"/>
      <c r="D374" s="4">
        <v>977</v>
      </c>
      <c r="E374" s="3" t="s">
        <v>53</v>
      </c>
      <c r="F374" s="3" t="s">
        <v>253</v>
      </c>
      <c r="G374" s="3" t="s">
        <v>103</v>
      </c>
      <c r="H374" s="34">
        <v>3214.12</v>
      </c>
      <c r="I374" s="35"/>
      <c r="J374" s="36"/>
      <c r="K374" s="15">
        <v>3214.12</v>
      </c>
      <c r="L374" s="14">
        <f t="shared" si="17"/>
        <v>100</v>
      </c>
    </row>
    <row r="375" spans="1:12" ht="12" customHeight="1">
      <c r="A375" s="31" t="s">
        <v>107</v>
      </c>
      <c r="B375" s="32"/>
      <c r="C375" s="33"/>
      <c r="D375" s="4">
        <v>977</v>
      </c>
      <c r="E375" s="3" t="s">
        <v>53</v>
      </c>
      <c r="F375" s="3" t="s">
        <v>253</v>
      </c>
      <c r="G375" s="3" t="s">
        <v>109</v>
      </c>
      <c r="H375" s="34">
        <f>SUM(H376)</f>
        <v>493.72</v>
      </c>
      <c r="I375" s="35"/>
      <c r="J375" s="36"/>
      <c r="K375" s="17">
        <f>SUM(K376)</f>
        <v>493.72</v>
      </c>
      <c r="L375" s="14">
        <f t="shared" si="17"/>
        <v>100</v>
      </c>
    </row>
    <row r="376" spans="1:12" ht="16.5" customHeight="1">
      <c r="A376" s="31" t="s">
        <v>108</v>
      </c>
      <c r="B376" s="32"/>
      <c r="C376" s="33"/>
      <c r="D376" s="4">
        <v>977</v>
      </c>
      <c r="E376" s="3" t="s">
        <v>53</v>
      </c>
      <c r="F376" s="3" t="s">
        <v>253</v>
      </c>
      <c r="G376" s="3" t="s">
        <v>110</v>
      </c>
      <c r="H376" s="34">
        <v>493.72</v>
      </c>
      <c r="I376" s="35"/>
      <c r="J376" s="36"/>
      <c r="K376" s="15">
        <v>493.72</v>
      </c>
      <c r="L376" s="14">
        <f t="shared" si="17"/>
        <v>100</v>
      </c>
    </row>
    <row r="377" spans="1:12" ht="36.75" customHeight="1" hidden="1">
      <c r="A377" s="31" t="s">
        <v>539</v>
      </c>
      <c r="B377" s="32"/>
      <c r="C377" s="33"/>
      <c r="D377" s="4">
        <v>977</v>
      </c>
      <c r="E377" s="3" t="s">
        <v>53</v>
      </c>
      <c r="F377" s="3" t="s">
        <v>480</v>
      </c>
      <c r="G377" s="3" t="s">
        <v>32</v>
      </c>
      <c r="H377" s="34">
        <f>SUM(H378)</f>
        <v>0</v>
      </c>
      <c r="I377" s="35"/>
      <c r="J377" s="36"/>
      <c r="K377" s="15">
        <f>SUM(K378)</f>
        <v>0</v>
      </c>
      <c r="L377" s="15" t="e">
        <f>SUM(K377/H377*100)</f>
        <v>#DIV/0!</v>
      </c>
    </row>
    <row r="378" spans="1:12" ht="18" customHeight="1" hidden="1">
      <c r="A378" s="31" t="s">
        <v>100</v>
      </c>
      <c r="B378" s="32"/>
      <c r="C378" s="33"/>
      <c r="D378" s="4">
        <v>977</v>
      </c>
      <c r="E378" s="3" t="s">
        <v>53</v>
      </c>
      <c r="F378" s="3" t="s">
        <v>480</v>
      </c>
      <c r="G378" s="3" t="s">
        <v>32</v>
      </c>
      <c r="H378" s="34">
        <f>SUM(H379)</f>
        <v>0</v>
      </c>
      <c r="I378" s="35"/>
      <c r="J378" s="36"/>
      <c r="K378" s="15">
        <f>SUM(K379)</f>
        <v>0</v>
      </c>
      <c r="L378" s="15" t="e">
        <f>SUM(K378/H378*100)</f>
        <v>#DIV/0!</v>
      </c>
    </row>
    <row r="379" spans="1:12" ht="18" customHeight="1" hidden="1">
      <c r="A379" s="43" t="s">
        <v>104</v>
      </c>
      <c r="B379" s="44"/>
      <c r="C379" s="45"/>
      <c r="D379" s="4">
        <v>977</v>
      </c>
      <c r="E379" s="3" t="s">
        <v>53</v>
      </c>
      <c r="F379" s="3" t="s">
        <v>480</v>
      </c>
      <c r="G379" s="3" t="s">
        <v>32</v>
      </c>
      <c r="H379" s="34">
        <v>0</v>
      </c>
      <c r="I379" s="35"/>
      <c r="J379" s="36"/>
      <c r="K379" s="15">
        <v>0</v>
      </c>
      <c r="L379" s="15" t="e">
        <f>SUM(K379/H379*100)</f>
        <v>#DIV/0!</v>
      </c>
    </row>
    <row r="380" spans="1:12" ht="13.5" customHeight="1">
      <c r="A380" s="55" t="s">
        <v>14</v>
      </c>
      <c r="B380" s="56"/>
      <c r="C380" s="57"/>
      <c r="D380" s="4">
        <v>977</v>
      </c>
      <c r="E380" s="3" t="s">
        <v>36</v>
      </c>
      <c r="F380" s="3" t="s">
        <v>224</v>
      </c>
      <c r="G380" s="3" t="s">
        <v>32</v>
      </c>
      <c r="H380" s="34">
        <f>SUM(H381,H397)</f>
        <v>5226332.74</v>
      </c>
      <c r="I380" s="35"/>
      <c r="J380" s="36"/>
      <c r="K380" s="15">
        <f>SUM(K381,K397)</f>
        <v>5226332.74</v>
      </c>
      <c r="L380" s="27">
        <f aca="true" t="shared" si="18" ref="L380:L390">SUM(K380/H380*100)</f>
        <v>100</v>
      </c>
    </row>
    <row r="381" spans="1:12" ht="13.5" customHeight="1">
      <c r="A381" s="55" t="s">
        <v>362</v>
      </c>
      <c r="B381" s="56"/>
      <c r="C381" s="57"/>
      <c r="D381" s="4">
        <v>977</v>
      </c>
      <c r="E381" s="3" t="s">
        <v>47</v>
      </c>
      <c r="F381" s="3" t="s">
        <v>224</v>
      </c>
      <c r="G381" s="3" t="s">
        <v>32</v>
      </c>
      <c r="H381" s="34">
        <f>SUM(H382,H391)</f>
        <v>921745.2</v>
      </c>
      <c r="I381" s="35"/>
      <c r="J381" s="36"/>
      <c r="K381" s="15">
        <f>SUM(K382,K391)</f>
        <v>921745.2</v>
      </c>
      <c r="L381" s="27">
        <f t="shared" si="18"/>
        <v>100</v>
      </c>
    </row>
    <row r="382" spans="1:12" ht="18.75" customHeight="1">
      <c r="A382" s="55" t="s">
        <v>431</v>
      </c>
      <c r="B382" s="56"/>
      <c r="C382" s="57"/>
      <c r="D382" s="4">
        <v>977</v>
      </c>
      <c r="E382" s="3" t="s">
        <v>47</v>
      </c>
      <c r="F382" s="3" t="s">
        <v>300</v>
      </c>
      <c r="G382" s="3" t="s">
        <v>32</v>
      </c>
      <c r="H382" s="34">
        <f>SUM(H383+H388)</f>
        <v>119120.44</v>
      </c>
      <c r="I382" s="35"/>
      <c r="J382" s="36"/>
      <c r="K382" s="17">
        <f>SUM(K383)</f>
        <v>119120.44</v>
      </c>
      <c r="L382" s="27">
        <f t="shared" si="18"/>
        <v>100</v>
      </c>
    </row>
    <row r="383" spans="1:12" ht="17.25" customHeight="1">
      <c r="A383" s="31" t="s">
        <v>157</v>
      </c>
      <c r="B383" s="32"/>
      <c r="C383" s="33"/>
      <c r="D383" s="4">
        <v>977</v>
      </c>
      <c r="E383" s="3" t="s">
        <v>47</v>
      </c>
      <c r="F383" s="3" t="s">
        <v>477</v>
      </c>
      <c r="G383" s="3" t="s">
        <v>32</v>
      </c>
      <c r="H383" s="34">
        <f>SUM(H384+H385+H387)</f>
        <v>119120.44</v>
      </c>
      <c r="I383" s="35"/>
      <c r="J383" s="36"/>
      <c r="K383" s="15">
        <f>SUM(K384+K385+K387)</f>
        <v>119120.44</v>
      </c>
      <c r="L383" s="27">
        <f t="shared" si="18"/>
        <v>100</v>
      </c>
    </row>
    <row r="384" spans="1:12" ht="18" customHeight="1" hidden="1">
      <c r="A384" s="31" t="s">
        <v>549</v>
      </c>
      <c r="B384" s="32"/>
      <c r="C384" s="33"/>
      <c r="D384" s="4">
        <v>977</v>
      </c>
      <c r="E384" s="3" t="s">
        <v>47</v>
      </c>
      <c r="F384" s="3" t="s">
        <v>477</v>
      </c>
      <c r="G384" s="3" t="s">
        <v>163</v>
      </c>
      <c r="H384" s="34">
        <v>0</v>
      </c>
      <c r="I384" s="35"/>
      <c r="J384" s="36"/>
      <c r="K384" s="15">
        <v>0</v>
      </c>
      <c r="L384" s="27" t="e">
        <f t="shared" si="18"/>
        <v>#DIV/0!</v>
      </c>
    </row>
    <row r="385" spans="1:12" ht="20.25" customHeight="1">
      <c r="A385" s="31" t="s">
        <v>124</v>
      </c>
      <c r="B385" s="32"/>
      <c r="C385" s="33"/>
      <c r="D385" s="4">
        <v>977</v>
      </c>
      <c r="E385" s="3" t="s">
        <v>47</v>
      </c>
      <c r="F385" s="3" t="s">
        <v>477</v>
      </c>
      <c r="G385" s="3" t="s">
        <v>109</v>
      </c>
      <c r="H385" s="34">
        <f>SUM(H386)</f>
        <v>113120.44</v>
      </c>
      <c r="I385" s="35"/>
      <c r="J385" s="36"/>
      <c r="K385" s="15">
        <f>SUM(K386)</f>
        <v>113120.44</v>
      </c>
      <c r="L385" s="27">
        <f t="shared" si="18"/>
        <v>100</v>
      </c>
    </row>
    <row r="386" spans="1:12" ht="22.5" customHeight="1">
      <c r="A386" s="31" t="s">
        <v>108</v>
      </c>
      <c r="B386" s="32"/>
      <c r="C386" s="33"/>
      <c r="D386" s="4">
        <v>977</v>
      </c>
      <c r="E386" s="3" t="s">
        <v>47</v>
      </c>
      <c r="F386" s="3" t="s">
        <v>477</v>
      </c>
      <c r="G386" s="3" t="s">
        <v>110</v>
      </c>
      <c r="H386" s="34">
        <v>113120.44</v>
      </c>
      <c r="I386" s="35"/>
      <c r="J386" s="36"/>
      <c r="K386" s="15">
        <v>113120.44</v>
      </c>
      <c r="L386" s="27">
        <f t="shared" si="18"/>
        <v>100</v>
      </c>
    </row>
    <row r="387" spans="1:12" ht="20.25" customHeight="1">
      <c r="A387" s="31" t="s">
        <v>475</v>
      </c>
      <c r="B387" s="32"/>
      <c r="C387" s="33"/>
      <c r="D387" s="4">
        <v>977</v>
      </c>
      <c r="E387" s="3" t="s">
        <v>47</v>
      </c>
      <c r="F387" s="3" t="s">
        <v>477</v>
      </c>
      <c r="G387" s="3" t="s">
        <v>478</v>
      </c>
      <c r="H387" s="34">
        <v>6000</v>
      </c>
      <c r="I387" s="35"/>
      <c r="J387" s="36"/>
      <c r="K387" s="15">
        <v>6000</v>
      </c>
      <c r="L387" s="27">
        <f t="shared" si="18"/>
        <v>100</v>
      </c>
    </row>
    <row r="388" spans="1:12" ht="19.5" customHeight="1" hidden="1">
      <c r="A388" s="31" t="s">
        <v>476</v>
      </c>
      <c r="B388" s="32"/>
      <c r="C388" s="33"/>
      <c r="D388" s="4">
        <v>977</v>
      </c>
      <c r="E388" s="3" t="s">
        <v>47</v>
      </c>
      <c r="F388" s="3" t="s">
        <v>479</v>
      </c>
      <c r="G388" s="3" t="s">
        <v>32</v>
      </c>
      <c r="H388" s="34">
        <f>SUM(H389)</f>
        <v>0</v>
      </c>
      <c r="I388" s="35"/>
      <c r="J388" s="36"/>
      <c r="K388" s="15">
        <f>SUM(K389)</f>
        <v>0</v>
      </c>
      <c r="L388" s="27" t="e">
        <f t="shared" si="18"/>
        <v>#DIV/0!</v>
      </c>
    </row>
    <row r="389" spans="1:12" ht="24" customHeight="1" hidden="1">
      <c r="A389" s="31" t="s">
        <v>124</v>
      </c>
      <c r="B389" s="32"/>
      <c r="C389" s="33"/>
      <c r="D389" s="4">
        <v>977</v>
      </c>
      <c r="E389" s="3" t="s">
        <v>47</v>
      </c>
      <c r="F389" s="3" t="s">
        <v>479</v>
      </c>
      <c r="G389" s="3" t="s">
        <v>109</v>
      </c>
      <c r="H389" s="34">
        <f>SUM(H390)</f>
        <v>0</v>
      </c>
      <c r="I389" s="35"/>
      <c r="J389" s="36"/>
      <c r="K389" s="15">
        <f>SUM(K390)</f>
        <v>0</v>
      </c>
      <c r="L389" s="27" t="e">
        <f t="shared" si="18"/>
        <v>#DIV/0!</v>
      </c>
    </row>
    <row r="390" spans="1:12" ht="24" customHeight="1" hidden="1">
      <c r="A390" s="31" t="s">
        <v>108</v>
      </c>
      <c r="B390" s="32"/>
      <c r="C390" s="33"/>
      <c r="D390" s="4">
        <v>977</v>
      </c>
      <c r="E390" s="3" t="s">
        <v>47</v>
      </c>
      <c r="F390" s="3" t="s">
        <v>479</v>
      </c>
      <c r="G390" s="3" t="s">
        <v>110</v>
      </c>
      <c r="H390" s="34">
        <v>0</v>
      </c>
      <c r="I390" s="35"/>
      <c r="J390" s="36"/>
      <c r="K390" s="15">
        <v>0</v>
      </c>
      <c r="L390" s="27" t="e">
        <f t="shared" si="18"/>
        <v>#DIV/0!</v>
      </c>
    </row>
    <row r="391" spans="1:12" ht="22.5" customHeight="1">
      <c r="A391" s="31" t="s">
        <v>98</v>
      </c>
      <c r="B391" s="32"/>
      <c r="C391" s="33"/>
      <c r="D391" s="4">
        <v>977</v>
      </c>
      <c r="E391" s="3" t="s">
        <v>47</v>
      </c>
      <c r="F391" s="3" t="s">
        <v>228</v>
      </c>
      <c r="G391" s="3" t="s">
        <v>32</v>
      </c>
      <c r="H391" s="34">
        <f>SUM(H392)</f>
        <v>802624.76</v>
      </c>
      <c r="I391" s="35"/>
      <c r="J391" s="36"/>
      <c r="K391" s="15">
        <f>SUM(K392)</f>
        <v>802624.76</v>
      </c>
      <c r="L391" s="27">
        <f aca="true" t="shared" si="19" ref="L391:L396">SUM(K391/H391*100)</f>
        <v>100</v>
      </c>
    </row>
    <row r="392" spans="1:12" ht="22.5" customHeight="1">
      <c r="A392" s="31" t="s">
        <v>99</v>
      </c>
      <c r="B392" s="32"/>
      <c r="C392" s="33"/>
      <c r="D392" s="4">
        <v>977</v>
      </c>
      <c r="E392" s="3" t="s">
        <v>47</v>
      </c>
      <c r="F392" s="3" t="s">
        <v>229</v>
      </c>
      <c r="G392" s="3" t="s">
        <v>32</v>
      </c>
      <c r="H392" s="34">
        <f>SUM(H393)</f>
        <v>802624.76</v>
      </c>
      <c r="I392" s="35"/>
      <c r="J392" s="36"/>
      <c r="K392" s="15">
        <f>SUM(K393)</f>
        <v>802624.76</v>
      </c>
      <c r="L392" s="14">
        <f t="shared" si="19"/>
        <v>100</v>
      </c>
    </row>
    <row r="393" spans="1:12" ht="15" customHeight="1">
      <c r="A393" s="31" t="s">
        <v>235</v>
      </c>
      <c r="B393" s="32"/>
      <c r="C393" s="33"/>
      <c r="D393" s="4">
        <v>977</v>
      </c>
      <c r="E393" s="3" t="s">
        <v>47</v>
      </c>
      <c r="F393" s="3" t="s">
        <v>230</v>
      </c>
      <c r="G393" s="3" t="s">
        <v>32</v>
      </c>
      <c r="H393" s="34">
        <f>SUM(H394)</f>
        <v>802624.76</v>
      </c>
      <c r="I393" s="35"/>
      <c r="J393" s="36"/>
      <c r="K393" s="15">
        <f>SUM(K394)</f>
        <v>802624.76</v>
      </c>
      <c r="L393" s="14">
        <f t="shared" si="19"/>
        <v>100</v>
      </c>
    </row>
    <row r="394" spans="1:12" ht="22.5" customHeight="1">
      <c r="A394" s="31" t="s">
        <v>141</v>
      </c>
      <c r="B394" s="32"/>
      <c r="C394" s="33"/>
      <c r="D394" s="4">
        <v>977</v>
      </c>
      <c r="E394" s="3" t="s">
        <v>47</v>
      </c>
      <c r="F394" s="3" t="s">
        <v>232</v>
      </c>
      <c r="G394" s="3" t="s">
        <v>32</v>
      </c>
      <c r="H394" s="34">
        <f>SUM(H395)</f>
        <v>802624.76</v>
      </c>
      <c r="I394" s="35"/>
      <c r="J394" s="36"/>
      <c r="K394" s="15">
        <f>SUM(K395)</f>
        <v>802624.76</v>
      </c>
      <c r="L394" s="14">
        <f t="shared" si="19"/>
        <v>100</v>
      </c>
    </row>
    <row r="395" spans="1:12" ht="19.5" customHeight="1">
      <c r="A395" s="31" t="s">
        <v>100</v>
      </c>
      <c r="B395" s="32"/>
      <c r="C395" s="33"/>
      <c r="D395" s="4">
        <v>977</v>
      </c>
      <c r="E395" s="3" t="s">
        <v>47</v>
      </c>
      <c r="F395" s="3" t="s">
        <v>233</v>
      </c>
      <c r="G395" s="3" t="s">
        <v>102</v>
      </c>
      <c r="H395" s="34">
        <f>SUM(H396)</f>
        <v>802624.76</v>
      </c>
      <c r="I395" s="35"/>
      <c r="J395" s="36"/>
      <c r="K395" s="15">
        <f>SUM(K396)</f>
        <v>802624.76</v>
      </c>
      <c r="L395" s="14">
        <f t="shared" si="19"/>
        <v>100</v>
      </c>
    </row>
    <row r="396" spans="1:12" ht="21.75" customHeight="1">
      <c r="A396" s="43" t="s">
        <v>104</v>
      </c>
      <c r="B396" s="44"/>
      <c r="C396" s="45"/>
      <c r="D396" s="4">
        <v>977</v>
      </c>
      <c r="E396" s="3" t="s">
        <v>47</v>
      </c>
      <c r="F396" s="3" t="s">
        <v>233</v>
      </c>
      <c r="G396" s="3" t="s">
        <v>103</v>
      </c>
      <c r="H396" s="34">
        <v>802624.76</v>
      </c>
      <c r="I396" s="35"/>
      <c r="J396" s="36"/>
      <c r="K396" s="15">
        <v>802624.76</v>
      </c>
      <c r="L396" s="14">
        <f t="shared" si="19"/>
        <v>100</v>
      </c>
    </row>
    <row r="397" spans="1:12" ht="13.5" customHeight="1">
      <c r="A397" s="55" t="s">
        <v>15</v>
      </c>
      <c r="B397" s="56"/>
      <c r="C397" s="57"/>
      <c r="D397" s="4">
        <v>977</v>
      </c>
      <c r="E397" s="3" t="s">
        <v>37</v>
      </c>
      <c r="F397" s="3" t="s">
        <v>224</v>
      </c>
      <c r="G397" s="3" t="s">
        <v>32</v>
      </c>
      <c r="H397" s="34">
        <f>SUM(H398+H404)</f>
        <v>4304587.54</v>
      </c>
      <c r="I397" s="35"/>
      <c r="J397" s="36"/>
      <c r="K397" s="17">
        <f>SUM(K398+K403)</f>
        <v>4304587.54</v>
      </c>
      <c r="L397" s="14">
        <f aca="true" t="shared" si="20" ref="L397:L408">SUM(K397/H397*100)</f>
        <v>100</v>
      </c>
    </row>
    <row r="398" spans="1:12" ht="27.75" customHeight="1">
      <c r="A398" s="55" t="s">
        <v>432</v>
      </c>
      <c r="B398" s="56"/>
      <c r="C398" s="57"/>
      <c r="D398" s="4">
        <v>977</v>
      </c>
      <c r="E398" s="3" t="s">
        <v>37</v>
      </c>
      <c r="F398" s="3" t="s">
        <v>254</v>
      </c>
      <c r="G398" s="3" t="s">
        <v>32</v>
      </c>
      <c r="H398" s="34">
        <f>SUM(H399:J399)</f>
        <v>26396.75</v>
      </c>
      <c r="I398" s="35"/>
      <c r="J398" s="36"/>
      <c r="K398" s="15">
        <f>SUM(K399)</f>
        <v>26396.75</v>
      </c>
      <c r="L398" s="14">
        <f>SUM(K398/H398*100)</f>
        <v>100</v>
      </c>
    </row>
    <row r="399" spans="1:12" ht="48" customHeight="1">
      <c r="A399" s="74" t="s">
        <v>619</v>
      </c>
      <c r="B399" s="75"/>
      <c r="C399" s="76"/>
      <c r="D399" s="4">
        <v>977</v>
      </c>
      <c r="E399" s="3" t="s">
        <v>37</v>
      </c>
      <c r="F399" s="3" t="s">
        <v>439</v>
      </c>
      <c r="G399" s="3" t="s">
        <v>32</v>
      </c>
      <c r="H399" s="34">
        <f>SUM(H400)</f>
        <v>26396.75</v>
      </c>
      <c r="I399" s="35"/>
      <c r="J399" s="36"/>
      <c r="K399" s="15">
        <f>SUM(K400)</f>
        <v>26396.75</v>
      </c>
      <c r="L399" s="14">
        <f>SUM(K399/H399*100)</f>
        <v>100</v>
      </c>
    </row>
    <row r="400" spans="1:12" ht="36" customHeight="1">
      <c r="A400" s="32" t="s">
        <v>539</v>
      </c>
      <c r="B400" s="32"/>
      <c r="C400" s="33"/>
      <c r="D400" s="4">
        <v>977</v>
      </c>
      <c r="E400" s="3" t="s">
        <v>37</v>
      </c>
      <c r="F400" s="3" t="s">
        <v>659</v>
      </c>
      <c r="G400" s="3" t="s">
        <v>32</v>
      </c>
      <c r="H400" s="34">
        <f>SUM(H401)</f>
        <v>26396.75</v>
      </c>
      <c r="I400" s="35"/>
      <c r="J400" s="36"/>
      <c r="K400" s="15">
        <f>SUM(K401)</f>
        <v>26396.75</v>
      </c>
      <c r="L400" s="14">
        <f>SUM(K400/H400*100)</f>
        <v>100</v>
      </c>
    </row>
    <row r="401" spans="1:12" ht="42" customHeight="1">
      <c r="A401" s="31" t="s">
        <v>100</v>
      </c>
      <c r="B401" s="32"/>
      <c r="C401" s="33"/>
      <c r="D401" s="4">
        <v>977</v>
      </c>
      <c r="E401" s="3" t="s">
        <v>37</v>
      </c>
      <c r="F401" s="3" t="s">
        <v>659</v>
      </c>
      <c r="G401" s="3" t="s">
        <v>102</v>
      </c>
      <c r="H401" s="34">
        <f>SUM(H402)</f>
        <v>26396.75</v>
      </c>
      <c r="I401" s="35"/>
      <c r="J401" s="36"/>
      <c r="K401" s="15">
        <v>26396.75</v>
      </c>
      <c r="L401" s="14">
        <f>SUM(K401/H401*100)</f>
        <v>100</v>
      </c>
    </row>
    <row r="402" spans="1:12" ht="27" customHeight="1">
      <c r="A402" s="43" t="s">
        <v>104</v>
      </c>
      <c r="B402" s="44"/>
      <c r="C402" s="45"/>
      <c r="D402" s="4">
        <v>977</v>
      </c>
      <c r="E402" s="3" t="s">
        <v>37</v>
      </c>
      <c r="F402" s="3" t="s">
        <v>659</v>
      </c>
      <c r="G402" s="3" t="s">
        <v>103</v>
      </c>
      <c r="H402" s="34">
        <v>26396.75</v>
      </c>
      <c r="I402" s="35"/>
      <c r="J402" s="36"/>
      <c r="K402" s="17">
        <v>26395.75</v>
      </c>
      <c r="L402" s="14">
        <f>SUM(K402/H402*100)</f>
        <v>99.99621165484388</v>
      </c>
    </row>
    <row r="403" spans="1:12" ht="21" customHeight="1">
      <c r="A403" s="31" t="s">
        <v>98</v>
      </c>
      <c r="B403" s="32"/>
      <c r="C403" s="33"/>
      <c r="D403" s="4">
        <v>977</v>
      </c>
      <c r="E403" s="3" t="s">
        <v>37</v>
      </c>
      <c r="F403" s="3" t="s">
        <v>228</v>
      </c>
      <c r="G403" s="3" t="s">
        <v>32</v>
      </c>
      <c r="H403" s="34">
        <f>SUM(H404)</f>
        <v>4278190.79</v>
      </c>
      <c r="I403" s="35"/>
      <c r="J403" s="36"/>
      <c r="K403" s="15">
        <f>SUM(K404)</f>
        <v>4278190.79</v>
      </c>
      <c r="L403" s="14">
        <f t="shared" si="20"/>
        <v>100</v>
      </c>
    </row>
    <row r="404" spans="1:12" ht="24" customHeight="1">
      <c r="A404" s="31" t="s">
        <v>99</v>
      </c>
      <c r="B404" s="32"/>
      <c r="C404" s="33"/>
      <c r="D404" s="4">
        <v>977</v>
      </c>
      <c r="E404" s="3" t="s">
        <v>37</v>
      </c>
      <c r="F404" s="3" t="s">
        <v>229</v>
      </c>
      <c r="G404" s="3" t="s">
        <v>32</v>
      </c>
      <c r="H404" s="34">
        <f>SUM(H405)</f>
        <v>4278190.79</v>
      </c>
      <c r="I404" s="35"/>
      <c r="J404" s="36"/>
      <c r="K404" s="15">
        <f>SUM(K405)</f>
        <v>4278190.79</v>
      </c>
      <c r="L404" s="14">
        <f t="shared" si="20"/>
        <v>100</v>
      </c>
    </row>
    <row r="405" spans="1:12" ht="15" customHeight="1">
      <c r="A405" s="31" t="s">
        <v>235</v>
      </c>
      <c r="B405" s="32"/>
      <c r="C405" s="33"/>
      <c r="D405" s="4">
        <v>977</v>
      </c>
      <c r="E405" s="3" t="s">
        <v>37</v>
      </c>
      <c r="F405" s="3" t="s">
        <v>230</v>
      </c>
      <c r="G405" s="3" t="s">
        <v>32</v>
      </c>
      <c r="H405" s="34">
        <f>SUM(H406+H409)</f>
        <v>4278190.79</v>
      </c>
      <c r="I405" s="35"/>
      <c r="J405" s="36"/>
      <c r="K405" s="15">
        <f>SUM(K406+K409)</f>
        <v>4278190.79</v>
      </c>
      <c r="L405" s="14">
        <f t="shared" si="20"/>
        <v>100</v>
      </c>
    </row>
    <row r="406" spans="1:12" ht="20.25" customHeight="1">
      <c r="A406" s="31" t="s">
        <v>141</v>
      </c>
      <c r="B406" s="32"/>
      <c r="C406" s="33"/>
      <c r="D406" s="4">
        <v>977</v>
      </c>
      <c r="E406" s="3" t="s">
        <v>37</v>
      </c>
      <c r="F406" s="3" t="s">
        <v>232</v>
      </c>
      <c r="G406" s="3" t="s">
        <v>32</v>
      </c>
      <c r="H406" s="34">
        <f>SUM(H407)</f>
        <v>2458872.79</v>
      </c>
      <c r="I406" s="35"/>
      <c r="J406" s="36"/>
      <c r="K406" s="15">
        <f>SUM(K407)</f>
        <v>2458872.79</v>
      </c>
      <c r="L406" s="14">
        <f t="shared" si="20"/>
        <v>100</v>
      </c>
    </row>
    <row r="407" spans="1:12" ht="35.25" customHeight="1">
      <c r="A407" s="31" t="s">
        <v>100</v>
      </c>
      <c r="B407" s="32"/>
      <c r="C407" s="33"/>
      <c r="D407" s="4">
        <v>977</v>
      </c>
      <c r="E407" s="3" t="s">
        <v>37</v>
      </c>
      <c r="F407" s="3" t="s">
        <v>233</v>
      </c>
      <c r="G407" s="3" t="s">
        <v>102</v>
      </c>
      <c r="H407" s="34">
        <f>SUM(H408)</f>
        <v>2458872.79</v>
      </c>
      <c r="I407" s="35"/>
      <c r="J407" s="36"/>
      <c r="K407" s="15">
        <f>SUM(K408)</f>
        <v>2458872.79</v>
      </c>
      <c r="L407" s="14">
        <f t="shared" si="20"/>
        <v>100</v>
      </c>
    </row>
    <row r="408" spans="1:12" ht="21" customHeight="1">
      <c r="A408" s="43" t="s">
        <v>104</v>
      </c>
      <c r="B408" s="44"/>
      <c r="C408" s="45"/>
      <c r="D408" s="4">
        <v>977</v>
      </c>
      <c r="E408" s="3" t="s">
        <v>37</v>
      </c>
      <c r="F408" s="3" t="s">
        <v>233</v>
      </c>
      <c r="G408" s="3" t="s">
        <v>103</v>
      </c>
      <c r="H408" s="34">
        <v>2458872.79</v>
      </c>
      <c r="I408" s="35"/>
      <c r="J408" s="36"/>
      <c r="K408" s="15">
        <v>2458872.79</v>
      </c>
      <c r="L408" s="14">
        <f t="shared" si="20"/>
        <v>100</v>
      </c>
    </row>
    <row r="409" spans="1:12" ht="21" customHeight="1">
      <c r="A409" s="31" t="s">
        <v>572</v>
      </c>
      <c r="B409" s="32"/>
      <c r="C409" s="33"/>
      <c r="D409" s="4">
        <v>977</v>
      </c>
      <c r="E409" s="3" t="s">
        <v>37</v>
      </c>
      <c r="F409" s="3" t="s">
        <v>573</v>
      </c>
      <c r="G409" s="3" t="s">
        <v>32</v>
      </c>
      <c r="H409" s="63">
        <f>SUM(H410+H412)</f>
        <v>1819318</v>
      </c>
      <c r="I409" s="64"/>
      <c r="J409" s="65"/>
      <c r="K409" s="15">
        <f>SUM(K410+K412)</f>
        <v>1819318</v>
      </c>
      <c r="L409" s="15">
        <f>SUM(K409/H409*100)</f>
        <v>100</v>
      </c>
    </row>
    <row r="410" spans="1:12" ht="40.5" customHeight="1">
      <c r="A410" s="31" t="s">
        <v>100</v>
      </c>
      <c r="B410" s="32"/>
      <c r="C410" s="33"/>
      <c r="D410" s="4">
        <v>977</v>
      </c>
      <c r="E410" s="3" t="s">
        <v>37</v>
      </c>
      <c r="F410" s="3" t="s">
        <v>573</v>
      </c>
      <c r="G410" s="3" t="s">
        <v>102</v>
      </c>
      <c r="H410" s="63">
        <f>SUM(H411)</f>
        <v>1377739.3</v>
      </c>
      <c r="I410" s="64"/>
      <c r="J410" s="65"/>
      <c r="K410" s="15">
        <f>SUM(K411)</f>
        <v>1377739.3</v>
      </c>
      <c r="L410" s="15">
        <f>SUM(K410/H410*100)</f>
        <v>100</v>
      </c>
    </row>
    <row r="411" spans="1:12" ht="21" customHeight="1">
      <c r="A411" s="43" t="s">
        <v>104</v>
      </c>
      <c r="B411" s="44"/>
      <c r="C411" s="45"/>
      <c r="D411" s="4">
        <v>977</v>
      </c>
      <c r="E411" s="3" t="s">
        <v>37</v>
      </c>
      <c r="F411" s="3" t="s">
        <v>573</v>
      </c>
      <c r="G411" s="3" t="s">
        <v>103</v>
      </c>
      <c r="H411" s="63">
        <v>1377739.3</v>
      </c>
      <c r="I411" s="64"/>
      <c r="J411" s="65"/>
      <c r="K411" s="15">
        <v>1377739.3</v>
      </c>
      <c r="L411" s="15">
        <f>SUM(K411/H411*100)</f>
        <v>100</v>
      </c>
    </row>
    <row r="412" spans="1:12" ht="21" customHeight="1">
      <c r="A412" s="31" t="s">
        <v>401</v>
      </c>
      <c r="B412" s="32"/>
      <c r="C412" s="33"/>
      <c r="D412" s="4">
        <v>977</v>
      </c>
      <c r="E412" s="3" t="s">
        <v>37</v>
      </c>
      <c r="F412" s="3" t="s">
        <v>573</v>
      </c>
      <c r="G412" s="3" t="s">
        <v>109</v>
      </c>
      <c r="H412" s="63">
        <f>SUM(H413)</f>
        <v>441578.7</v>
      </c>
      <c r="I412" s="64"/>
      <c r="J412" s="65"/>
      <c r="K412" s="15">
        <f>SUM(K413)</f>
        <v>441578.7</v>
      </c>
      <c r="L412" s="15">
        <f>SUM(K412/H412*100)</f>
        <v>100</v>
      </c>
    </row>
    <row r="413" spans="1:12" ht="21" customHeight="1">
      <c r="A413" s="31" t="s">
        <v>108</v>
      </c>
      <c r="B413" s="32"/>
      <c r="C413" s="33"/>
      <c r="D413" s="4">
        <v>977</v>
      </c>
      <c r="E413" s="3" t="s">
        <v>37</v>
      </c>
      <c r="F413" s="3" t="s">
        <v>573</v>
      </c>
      <c r="G413" s="3" t="s">
        <v>110</v>
      </c>
      <c r="H413" s="63">
        <v>441578.7</v>
      </c>
      <c r="I413" s="64"/>
      <c r="J413" s="65"/>
      <c r="K413" s="15">
        <v>441578.7</v>
      </c>
      <c r="L413" s="15">
        <f>SUM(K413/H413*100)</f>
        <v>100</v>
      </c>
    </row>
    <row r="414" spans="1:12" ht="12.75" customHeight="1">
      <c r="A414" s="46" t="s">
        <v>16</v>
      </c>
      <c r="B414" s="47"/>
      <c r="C414" s="48"/>
      <c r="D414" s="4">
        <v>977</v>
      </c>
      <c r="E414" s="3" t="s">
        <v>39</v>
      </c>
      <c r="F414" s="3" t="s">
        <v>224</v>
      </c>
      <c r="G414" s="3" t="s">
        <v>32</v>
      </c>
      <c r="H414" s="34">
        <f>SUM(H415,H421,H437)</f>
        <v>87076707.33999999</v>
      </c>
      <c r="I414" s="35"/>
      <c r="J414" s="36"/>
      <c r="K414" s="15">
        <f>SUM(K415,K421,K437)</f>
        <v>75525032.82</v>
      </c>
      <c r="L414" s="14">
        <f aca="true" t="shared" si="21" ref="L414:L467">SUM(K414/H414*100)</f>
        <v>86.73390982172157</v>
      </c>
    </row>
    <row r="415" spans="1:12" ht="12.75" customHeight="1">
      <c r="A415" s="55" t="s">
        <v>17</v>
      </c>
      <c r="B415" s="56"/>
      <c r="C415" s="57"/>
      <c r="D415" s="4">
        <v>977</v>
      </c>
      <c r="E415" s="3" t="s">
        <v>40</v>
      </c>
      <c r="F415" s="3" t="s">
        <v>224</v>
      </c>
      <c r="G415" s="3" t="s">
        <v>32</v>
      </c>
      <c r="H415" s="34">
        <f>SUM(H416)</f>
        <v>2529977.43</v>
      </c>
      <c r="I415" s="35"/>
      <c r="J415" s="36"/>
      <c r="K415" s="15">
        <f>SUM(K416)</f>
        <v>2529977.43</v>
      </c>
      <c r="L415" s="14">
        <f t="shared" si="21"/>
        <v>100</v>
      </c>
    </row>
    <row r="416" spans="1:12" ht="18.75" customHeight="1">
      <c r="A416" s="32" t="s">
        <v>432</v>
      </c>
      <c r="B416" s="32"/>
      <c r="C416" s="33"/>
      <c r="D416" s="4">
        <v>977</v>
      </c>
      <c r="E416" s="3" t="s">
        <v>40</v>
      </c>
      <c r="F416" s="3" t="s">
        <v>254</v>
      </c>
      <c r="G416" s="3" t="s">
        <v>32</v>
      </c>
      <c r="H416" s="34">
        <f>SUM(H417)</f>
        <v>2529977.43</v>
      </c>
      <c r="I416" s="35"/>
      <c r="J416" s="36"/>
      <c r="K416" s="15">
        <f>SUM(K417)</f>
        <v>2529977.43</v>
      </c>
      <c r="L416" s="14">
        <f t="shared" si="21"/>
        <v>100</v>
      </c>
    </row>
    <row r="417" spans="1:12" ht="18" customHeight="1">
      <c r="A417" s="32" t="s">
        <v>433</v>
      </c>
      <c r="B417" s="32"/>
      <c r="C417" s="33"/>
      <c r="D417" s="4">
        <v>977</v>
      </c>
      <c r="E417" s="3" t="s">
        <v>40</v>
      </c>
      <c r="F417" s="3" t="s">
        <v>255</v>
      </c>
      <c r="G417" s="3" t="s">
        <v>32</v>
      </c>
      <c r="H417" s="34">
        <f>SUM(H419)</f>
        <v>2529977.43</v>
      </c>
      <c r="I417" s="35"/>
      <c r="J417" s="36"/>
      <c r="K417" s="15">
        <f>SUM(K418)</f>
        <v>2529977.43</v>
      </c>
      <c r="L417" s="14">
        <f t="shared" si="21"/>
        <v>100</v>
      </c>
    </row>
    <row r="418" spans="1:12" ht="15.75" customHeight="1">
      <c r="A418" s="32" t="s">
        <v>151</v>
      </c>
      <c r="B418" s="32"/>
      <c r="C418" s="33"/>
      <c r="D418" s="4">
        <v>977</v>
      </c>
      <c r="E418" s="3" t="s">
        <v>40</v>
      </c>
      <c r="F418" s="3" t="s">
        <v>256</v>
      </c>
      <c r="G418" s="3" t="s">
        <v>32</v>
      </c>
      <c r="H418" s="34">
        <f>SUM(H419)</f>
        <v>2529977.43</v>
      </c>
      <c r="I418" s="35"/>
      <c r="J418" s="36"/>
      <c r="K418" s="15">
        <f>SUM(K419)</f>
        <v>2529977.43</v>
      </c>
      <c r="L418" s="14">
        <f t="shared" si="21"/>
        <v>100</v>
      </c>
    </row>
    <row r="419" spans="1:12" ht="15" customHeight="1">
      <c r="A419" s="31" t="s">
        <v>117</v>
      </c>
      <c r="B419" s="32"/>
      <c r="C419" s="33"/>
      <c r="D419" s="4">
        <v>977</v>
      </c>
      <c r="E419" s="3" t="s">
        <v>40</v>
      </c>
      <c r="F419" s="3" t="s">
        <v>257</v>
      </c>
      <c r="G419" s="3" t="s">
        <v>118</v>
      </c>
      <c r="H419" s="34">
        <f>SUM(H420)</f>
        <v>2529977.43</v>
      </c>
      <c r="I419" s="35"/>
      <c r="J419" s="36"/>
      <c r="K419" s="15">
        <f>SUM(K420)</f>
        <v>2529977.43</v>
      </c>
      <c r="L419" s="14">
        <f t="shared" si="21"/>
        <v>100</v>
      </c>
    </row>
    <row r="420" spans="1:12" ht="15" customHeight="1">
      <c r="A420" s="31" t="s">
        <v>162</v>
      </c>
      <c r="B420" s="32"/>
      <c r="C420" s="33"/>
      <c r="D420" s="4">
        <v>977</v>
      </c>
      <c r="E420" s="3" t="s">
        <v>40</v>
      </c>
      <c r="F420" s="3" t="s">
        <v>257</v>
      </c>
      <c r="G420" s="3" t="s">
        <v>119</v>
      </c>
      <c r="H420" s="34">
        <v>2529977.43</v>
      </c>
      <c r="I420" s="35"/>
      <c r="J420" s="36"/>
      <c r="K420" s="15">
        <v>2529977.43</v>
      </c>
      <c r="L420" s="14">
        <f t="shared" si="21"/>
        <v>100</v>
      </c>
    </row>
    <row r="421" spans="1:12" ht="15" customHeight="1">
      <c r="A421" s="56" t="s">
        <v>95</v>
      </c>
      <c r="B421" s="56"/>
      <c r="C421" s="57"/>
      <c r="D421" s="4">
        <v>977</v>
      </c>
      <c r="E421" s="3" t="s">
        <v>94</v>
      </c>
      <c r="F421" s="3" t="s">
        <v>224</v>
      </c>
      <c r="G421" s="3" t="s">
        <v>32</v>
      </c>
      <c r="H421" s="34">
        <f>SUM(H422+H428+H431)</f>
        <v>1905299.28</v>
      </c>
      <c r="I421" s="35"/>
      <c r="J421" s="36"/>
      <c r="K421" s="15">
        <f>SUM(K427,K431)</f>
        <v>1905299.28</v>
      </c>
      <c r="L421" s="14">
        <f t="shared" si="21"/>
        <v>100</v>
      </c>
    </row>
    <row r="422" spans="1:12" ht="0" customHeight="1" hidden="1">
      <c r="A422" s="55" t="s">
        <v>436</v>
      </c>
      <c r="B422" s="56"/>
      <c r="C422" s="57"/>
      <c r="D422" s="4">
        <v>977</v>
      </c>
      <c r="E422" s="3" t="s">
        <v>94</v>
      </c>
      <c r="F422" s="3" t="s">
        <v>254</v>
      </c>
      <c r="G422" s="3" t="s">
        <v>32</v>
      </c>
      <c r="H422" s="34">
        <f>SUM(H423)</f>
        <v>0</v>
      </c>
      <c r="I422" s="35"/>
      <c r="J422" s="36"/>
      <c r="K422" s="15">
        <f>SUM(K423)</f>
        <v>0</v>
      </c>
      <c r="L422" s="15">
        <v>0</v>
      </c>
    </row>
    <row r="423" spans="1:12" ht="27" customHeight="1" hidden="1">
      <c r="A423" s="31" t="s">
        <v>574</v>
      </c>
      <c r="B423" s="32"/>
      <c r="C423" s="33"/>
      <c r="D423" s="4">
        <v>977</v>
      </c>
      <c r="E423" s="3" t="s">
        <v>94</v>
      </c>
      <c r="F423" s="3" t="s">
        <v>294</v>
      </c>
      <c r="G423" s="3" t="s">
        <v>32</v>
      </c>
      <c r="H423" s="34">
        <f>SUM(H424)</f>
        <v>0</v>
      </c>
      <c r="I423" s="35"/>
      <c r="J423" s="36"/>
      <c r="K423" s="15">
        <f>SUM(K424)</f>
        <v>0</v>
      </c>
      <c r="L423" s="15">
        <v>0</v>
      </c>
    </row>
    <row r="424" spans="1:12" ht="25.5" customHeight="1" hidden="1">
      <c r="A424" s="31" t="s">
        <v>438</v>
      </c>
      <c r="B424" s="32"/>
      <c r="C424" s="33"/>
      <c r="D424" s="4">
        <v>977</v>
      </c>
      <c r="E424" s="3" t="s">
        <v>94</v>
      </c>
      <c r="F424" s="3" t="s">
        <v>581</v>
      </c>
      <c r="G424" s="3" t="s">
        <v>32</v>
      </c>
      <c r="H424" s="34">
        <f>SUM(H425)</f>
        <v>0</v>
      </c>
      <c r="I424" s="35"/>
      <c r="J424" s="36"/>
      <c r="K424" s="15">
        <f>SUM(K425)</f>
        <v>0</v>
      </c>
      <c r="L424" s="15">
        <v>0</v>
      </c>
    </row>
    <row r="425" spans="1:12" ht="24.75" customHeight="1" hidden="1">
      <c r="A425" s="31" t="s">
        <v>401</v>
      </c>
      <c r="B425" s="32"/>
      <c r="C425" s="33"/>
      <c r="D425" s="4">
        <v>977</v>
      </c>
      <c r="E425" s="3" t="s">
        <v>94</v>
      </c>
      <c r="F425" s="3" t="s">
        <v>575</v>
      </c>
      <c r="G425" s="3" t="s">
        <v>109</v>
      </c>
      <c r="H425" s="34">
        <f>SUM(H426)</f>
        <v>0</v>
      </c>
      <c r="I425" s="35"/>
      <c r="J425" s="36"/>
      <c r="K425" s="15">
        <f>SUM(K426)</f>
        <v>0</v>
      </c>
      <c r="L425" s="15">
        <v>0</v>
      </c>
    </row>
    <row r="426" spans="1:12" ht="21" customHeight="1" hidden="1">
      <c r="A426" s="31" t="s">
        <v>108</v>
      </c>
      <c r="B426" s="32"/>
      <c r="C426" s="33"/>
      <c r="D426" s="4">
        <v>977</v>
      </c>
      <c r="E426" s="3" t="s">
        <v>94</v>
      </c>
      <c r="F426" s="3" t="s">
        <v>575</v>
      </c>
      <c r="G426" s="3" t="s">
        <v>110</v>
      </c>
      <c r="H426" s="34">
        <v>0</v>
      </c>
      <c r="I426" s="35"/>
      <c r="J426" s="36"/>
      <c r="K426" s="15">
        <v>0</v>
      </c>
      <c r="L426" s="15">
        <v>0</v>
      </c>
    </row>
    <row r="427" spans="1:12" ht="21" customHeight="1">
      <c r="A427" s="55" t="s">
        <v>427</v>
      </c>
      <c r="B427" s="56"/>
      <c r="C427" s="57"/>
      <c r="D427" s="4">
        <v>977</v>
      </c>
      <c r="E427" s="3" t="s">
        <v>94</v>
      </c>
      <c r="F427" s="3" t="s">
        <v>258</v>
      </c>
      <c r="G427" s="3" t="s">
        <v>32</v>
      </c>
      <c r="H427" s="34">
        <f>SUM(H428)</f>
        <v>35900.28</v>
      </c>
      <c r="I427" s="35"/>
      <c r="J427" s="36"/>
      <c r="K427" s="15">
        <f>SUM(K428)</f>
        <v>35900.28</v>
      </c>
      <c r="L427" s="15">
        <f>SUM(K427/H427*100)</f>
        <v>100</v>
      </c>
    </row>
    <row r="428" spans="1:12" ht="22.5" customHeight="1">
      <c r="A428" s="55" t="s">
        <v>576</v>
      </c>
      <c r="B428" s="56"/>
      <c r="C428" s="57"/>
      <c r="D428" s="4">
        <v>977</v>
      </c>
      <c r="E428" s="3" t="s">
        <v>94</v>
      </c>
      <c r="F428" s="3" t="s">
        <v>579</v>
      </c>
      <c r="G428" s="3" t="s">
        <v>32</v>
      </c>
      <c r="H428" s="34">
        <f>SUM(H429,)</f>
        <v>35900.28</v>
      </c>
      <c r="I428" s="35"/>
      <c r="J428" s="36"/>
      <c r="K428" s="15">
        <f>SUM(K429)</f>
        <v>35900.28</v>
      </c>
      <c r="L428" s="15">
        <f>SUM(K428/H428*100)</f>
        <v>100</v>
      </c>
    </row>
    <row r="429" spans="1:12" ht="20.25" customHeight="1">
      <c r="A429" s="31" t="s">
        <v>577</v>
      </c>
      <c r="B429" s="32"/>
      <c r="C429" s="33"/>
      <c r="D429" s="4">
        <v>977</v>
      </c>
      <c r="E429" s="3" t="s">
        <v>94</v>
      </c>
      <c r="F429" s="3" t="s">
        <v>582</v>
      </c>
      <c r="G429" s="3" t="s">
        <v>32</v>
      </c>
      <c r="H429" s="34">
        <f>SUM(H430)</f>
        <v>35900.28</v>
      </c>
      <c r="I429" s="35"/>
      <c r="J429" s="36"/>
      <c r="K429" s="15">
        <f>SUM(K430)</f>
        <v>35900.28</v>
      </c>
      <c r="L429" s="15">
        <f>SUM(K429/H429*100)</f>
        <v>100</v>
      </c>
    </row>
    <row r="430" spans="1:12" ht="15" customHeight="1">
      <c r="A430" s="31" t="s">
        <v>182</v>
      </c>
      <c r="B430" s="32"/>
      <c r="C430" s="33"/>
      <c r="D430" s="4">
        <v>977</v>
      </c>
      <c r="E430" s="3" t="s">
        <v>94</v>
      </c>
      <c r="F430" s="3" t="s">
        <v>580</v>
      </c>
      <c r="G430" s="3" t="s">
        <v>181</v>
      </c>
      <c r="H430" s="34">
        <v>35900.28</v>
      </c>
      <c r="I430" s="35"/>
      <c r="J430" s="36"/>
      <c r="K430" s="17">
        <v>35900.28</v>
      </c>
      <c r="L430" s="15">
        <f>SUM(K430/H430*100)</f>
        <v>100</v>
      </c>
    </row>
    <row r="431" spans="1:12" ht="21.75" customHeight="1">
      <c r="A431" s="31" t="s">
        <v>578</v>
      </c>
      <c r="B431" s="32"/>
      <c r="C431" s="33"/>
      <c r="D431" s="4">
        <v>977</v>
      </c>
      <c r="E431" s="3" t="s">
        <v>94</v>
      </c>
      <c r="F431" s="3" t="s">
        <v>300</v>
      </c>
      <c r="G431" s="3" t="s">
        <v>32</v>
      </c>
      <c r="H431" s="34">
        <f>SUM(H432)</f>
        <v>1869399</v>
      </c>
      <c r="I431" s="35"/>
      <c r="J431" s="36"/>
      <c r="K431" s="15">
        <f>SUM(K432)</f>
        <v>1869399</v>
      </c>
      <c r="L431" s="14">
        <f t="shared" si="21"/>
        <v>100</v>
      </c>
    </row>
    <row r="432" spans="1:12" ht="18.75" customHeight="1">
      <c r="A432" s="31" t="s">
        <v>434</v>
      </c>
      <c r="B432" s="32"/>
      <c r="C432" s="33"/>
      <c r="D432" s="4">
        <v>977</v>
      </c>
      <c r="E432" s="3" t="s">
        <v>94</v>
      </c>
      <c r="F432" s="3" t="s">
        <v>309</v>
      </c>
      <c r="G432" s="3" t="s">
        <v>32</v>
      </c>
      <c r="H432" s="34">
        <f>SUM(H433,H435)</f>
        <v>1869399</v>
      </c>
      <c r="I432" s="35"/>
      <c r="J432" s="36"/>
      <c r="K432" s="15">
        <f>SUM(K435)</f>
        <v>1869399</v>
      </c>
      <c r="L432" s="14">
        <f t="shared" si="21"/>
        <v>100</v>
      </c>
    </row>
    <row r="433" spans="1:12" ht="0" customHeight="1" hidden="1">
      <c r="A433" s="31" t="s">
        <v>159</v>
      </c>
      <c r="B433" s="32"/>
      <c r="C433" s="33"/>
      <c r="D433" s="4">
        <v>977</v>
      </c>
      <c r="E433" s="3" t="s">
        <v>94</v>
      </c>
      <c r="F433" s="3" t="s">
        <v>393</v>
      </c>
      <c r="G433" s="3" t="s">
        <v>32</v>
      </c>
      <c r="H433" s="34">
        <f>SUM(H434)</f>
        <v>0</v>
      </c>
      <c r="I433" s="35"/>
      <c r="J433" s="36"/>
      <c r="K433" s="15">
        <v>0</v>
      </c>
      <c r="L433" s="14">
        <v>0</v>
      </c>
    </row>
    <row r="434" spans="1:12" ht="21.75" customHeight="1" hidden="1">
      <c r="A434" s="31" t="s">
        <v>182</v>
      </c>
      <c r="B434" s="32"/>
      <c r="C434" s="33"/>
      <c r="D434" s="4">
        <v>977</v>
      </c>
      <c r="E434" s="3" t="s">
        <v>94</v>
      </c>
      <c r="F434" s="3" t="s">
        <v>394</v>
      </c>
      <c r="G434" s="3" t="s">
        <v>181</v>
      </c>
      <c r="H434" s="34">
        <v>0</v>
      </c>
      <c r="I434" s="35"/>
      <c r="J434" s="36"/>
      <c r="K434" s="15">
        <v>0</v>
      </c>
      <c r="L434" s="14">
        <v>0</v>
      </c>
    </row>
    <row r="435" spans="1:12" ht="21.75" customHeight="1">
      <c r="A435" s="32" t="s">
        <v>353</v>
      </c>
      <c r="B435" s="32"/>
      <c r="C435" s="33"/>
      <c r="D435" s="4">
        <v>977</v>
      </c>
      <c r="E435" s="3" t="s">
        <v>94</v>
      </c>
      <c r="F435" s="3" t="s">
        <v>583</v>
      </c>
      <c r="G435" s="3" t="s">
        <v>32</v>
      </c>
      <c r="H435" s="34">
        <f>SUM(H436)</f>
        <v>1869399</v>
      </c>
      <c r="I435" s="35"/>
      <c r="J435" s="36"/>
      <c r="K435" s="15">
        <f>SUM(K436)</f>
        <v>1869399</v>
      </c>
      <c r="L435" s="14">
        <f t="shared" si="21"/>
        <v>100</v>
      </c>
    </row>
    <row r="436" spans="1:12" ht="15.75" customHeight="1">
      <c r="A436" s="32" t="s">
        <v>182</v>
      </c>
      <c r="B436" s="32"/>
      <c r="C436" s="33"/>
      <c r="D436" s="4">
        <v>977</v>
      </c>
      <c r="E436" s="3" t="s">
        <v>94</v>
      </c>
      <c r="F436" s="3" t="s">
        <v>405</v>
      </c>
      <c r="G436" s="3" t="s">
        <v>181</v>
      </c>
      <c r="H436" s="34">
        <v>1869399</v>
      </c>
      <c r="I436" s="35"/>
      <c r="J436" s="36"/>
      <c r="K436" s="15">
        <v>1869399</v>
      </c>
      <c r="L436" s="14">
        <f t="shared" si="21"/>
        <v>100</v>
      </c>
    </row>
    <row r="437" spans="1:12" ht="12" customHeight="1">
      <c r="A437" s="88" t="s">
        <v>62</v>
      </c>
      <c r="B437" s="88"/>
      <c r="C437" s="89"/>
      <c r="D437" s="4">
        <v>977</v>
      </c>
      <c r="E437" s="3" t="s">
        <v>61</v>
      </c>
      <c r="F437" s="3" t="s">
        <v>224</v>
      </c>
      <c r="G437" s="3" t="s">
        <v>481</v>
      </c>
      <c r="H437" s="34">
        <f>SUM(H438)</f>
        <v>82641430.63</v>
      </c>
      <c r="I437" s="35"/>
      <c r="J437" s="36"/>
      <c r="K437" s="15">
        <f>SUM(K438)</f>
        <v>71089756.11</v>
      </c>
      <c r="L437" s="14">
        <f t="shared" si="21"/>
        <v>86.0219330280972</v>
      </c>
    </row>
    <row r="438" spans="1:12" ht="23.25" customHeight="1">
      <c r="A438" s="55" t="s">
        <v>432</v>
      </c>
      <c r="B438" s="56"/>
      <c r="C438" s="57"/>
      <c r="D438" s="4">
        <v>977</v>
      </c>
      <c r="E438" s="3" t="s">
        <v>61</v>
      </c>
      <c r="F438" s="3" t="s">
        <v>254</v>
      </c>
      <c r="G438" s="3" t="s">
        <v>32</v>
      </c>
      <c r="H438" s="83">
        <f>SUM(H439+H444+H448)</f>
        <v>82641430.63</v>
      </c>
      <c r="I438" s="84"/>
      <c r="J438" s="85"/>
      <c r="K438" s="15">
        <f>SUM(K439+K444+K448)</f>
        <v>71089756.11</v>
      </c>
      <c r="L438" s="14">
        <f t="shared" si="21"/>
        <v>86.0219330280972</v>
      </c>
    </row>
    <row r="439" spans="1:12" ht="36" customHeight="1">
      <c r="A439" s="32" t="s">
        <v>584</v>
      </c>
      <c r="B439" s="32"/>
      <c r="C439" s="33"/>
      <c r="D439" s="4">
        <v>977</v>
      </c>
      <c r="E439" s="3" t="s">
        <v>61</v>
      </c>
      <c r="F439" s="3" t="s">
        <v>591</v>
      </c>
      <c r="G439" s="3" t="s">
        <v>32</v>
      </c>
      <c r="H439" s="34">
        <f>SUM(H440+H442)</f>
        <v>767478</v>
      </c>
      <c r="I439" s="35"/>
      <c r="J439" s="36"/>
      <c r="K439" s="15">
        <f>SUM(K440+K442)</f>
        <v>561099.43</v>
      </c>
      <c r="L439" s="15">
        <f>SUM(K439/H439*100)</f>
        <v>73.10951323686152</v>
      </c>
    </row>
    <row r="440" spans="1:12" ht="19.5" customHeight="1">
      <c r="A440" s="31" t="s">
        <v>401</v>
      </c>
      <c r="B440" s="32"/>
      <c r="C440" s="33"/>
      <c r="D440" s="4">
        <v>977</v>
      </c>
      <c r="E440" s="3" t="s">
        <v>61</v>
      </c>
      <c r="F440" s="3" t="s">
        <v>586</v>
      </c>
      <c r="G440" s="3" t="s">
        <v>109</v>
      </c>
      <c r="H440" s="34">
        <f>SUM(H441)</f>
        <v>10000</v>
      </c>
      <c r="I440" s="35"/>
      <c r="J440" s="36"/>
      <c r="K440" s="15">
        <f>SUM(K441)</f>
        <v>0</v>
      </c>
      <c r="L440" s="15">
        <v>0</v>
      </c>
    </row>
    <row r="441" spans="1:12" ht="28.5" customHeight="1">
      <c r="A441" s="31" t="s">
        <v>108</v>
      </c>
      <c r="B441" s="32"/>
      <c r="C441" s="33"/>
      <c r="D441" s="4">
        <v>977</v>
      </c>
      <c r="E441" s="3" t="s">
        <v>61</v>
      </c>
      <c r="F441" s="3" t="s">
        <v>586</v>
      </c>
      <c r="G441" s="3" t="s">
        <v>110</v>
      </c>
      <c r="H441" s="34">
        <v>10000</v>
      </c>
      <c r="I441" s="35"/>
      <c r="J441" s="36"/>
      <c r="K441" s="15">
        <v>0</v>
      </c>
      <c r="L441" s="15">
        <v>0</v>
      </c>
    </row>
    <row r="442" spans="1:12" ht="16.5" customHeight="1">
      <c r="A442" s="31" t="s">
        <v>117</v>
      </c>
      <c r="B442" s="32"/>
      <c r="C442" s="33"/>
      <c r="D442" s="4">
        <v>977</v>
      </c>
      <c r="E442" s="3" t="s">
        <v>61</v>
      </c>
      <c r="F442" s="3" t="s">
        <v>586</v>
      </c>
      <c r="G442" s="3" t="s">
        <v>118</v>
      </c>
      <c r="H442" s="34">
        <f>SUM(H443)</f>
        <v>757478</v>
      </c>
      <c r="I442" s="35"/>
      <c r="J442" s="36"/>
      <c r="K442" s="15">
        <f>SUM(K443)</f>
        <v>561099.43</v>
      </c>
      <c r="L442" s="15">
        <f>SUM(K442/H442*100)</f>
        <v>74.07468335714042</v>
      </c>
    </row>
    <row r="443" spans="1:12" ht="15" customHeight="1">
      <c r="A443" s="31" t="s">
        <v>585</v>
      </c>
      <c r="B443" s="32"/>
      <c r="C443" s="33"/>
      <c r="D443" s="4">
        <v>977</v>
      </c>
      <c r="E443" s="3" t="s">
        <v>61</v>
      </c>
      <c r="F443" s="3" t="s">
        <v>586</v>
      </c>
      <c r="G443" s="3" t="s">
        <v>119</v>
      </c>
      <c r="H443" s="34">
        <v>757478</v>
      </c>
      <c r="I443" s="35"/>
      <c r="J443" s="36"/>
      <c r="K443" s="15">
        <v>561099.43</v>
      </c>
      <c r="L443" s="15">
        <f>SUM(K443/H443*100)</f>
        <v>74.07468335714042</v>
      </c>
    </row>
    <row r="444" spans="1:12" ht="15.75" customHeight="1">
      <c r="A444" s="31" t="s">
        <v>162</v>
      </c>
      <c r="B444" s="32"/>
      <c r="C444" s="33"/>
      <c r="D444" s="4">
        <v>977</v>
      </c>
      <c r="E444" s="3" t="s">
        <v>61</v>
      </c>
      <c r="F444" s="3" t="s">
        <v>683</v>
      </c>
      <c r="G444" s="3" t="s">
        <v>32</v>
      </c>
      <c r="H444" s="34">
        <f>SUM(H445)</f>
        <v>37393472.63</v>
      </c>
      <c r="I444" s="35"/>
      <c r="J444" s="36"/>
      <c r="K444" s="15">
        <f>SUM(K445)</f>
        <v>26625223.84</v>
      </c>
      <c r="L444" s="15">
        <f aca="true" t="shared" si="22" ref="L444:L453">SUM(K444/H444*100)</f>
        <v>71.2028650118982</v>
      </c>
    </row>
    <row r="445" spans="1:12" ht="36" customHeight="1">
      <c r="A445" s="32" t="s">
        <v>539</v>
      </c>
      <c r="B445" s="32"/>
      <c r="C445" s="33"/>
      <c r="D445" s="4">
        <v>977</v>
      </c>
      <c r="E445" s="3" t="s">
        <v>61</v>
      </c>
      <c r="F445" s="3" t="s">
        <v>682</v>
      </c>
      <c r="G445" s="3" t="s">
        <v>344</v>
      </c>
      <c r="H445" s="34">
        <f>SUM(H446:J447)</f>
        <v>37393472.63</v>
      </c>
      <c r="I445" s="35"/>
      <c r="J445" s="36"/>
      <c r="K445" s="15">
        <f>SUM(K446)</f>
        <v>26625223.84</v>
      </c>
      <c r="L445" s="15">
        <f t="shared" si="22"/>
        <v>71.2028650118982</v>
      </c>
    </row>
    <row r="446" spans="1:12" ht="21.75" customHeight="1">
      <c r="A446" s="31" t="s">
        <v>587</v>
      </c>
      <c r="B446" s="32"/>
      <c r="C446" s="33"/>
      <c r="D446" s="4">
        <v>977</v>
      </c>
      <c r="E446" s="3" t="s">
        <v>61</v>
      </c>
      <c r="F446" s="3" t="s">
        <v>589</v>
      </c>
      <c r="G446" s="3" t="s">
        <v>345</v>
      </c>
      <c r="H446" s="34">
        <v>37020286.49</v>
      </c>
      <c r="I446" s="35"/>
      <c r="J446" s="36"/>
      <c r="K446" s="15">
        <v>26625223.84</v>
      </c>
      <c r="L446" s="15">
        <f t="shared" si="22"/>
        <v>71.92063153587982</v>
      </c>
    </row>
    <row r="447" spans="1:12" ht="15" customHeight="1">
      <c r="A447" s="32" t="s">
        <v>346</v>
      </c>
      <c r="B447" s="32"/>
      <c r="C447" s="33"/>
      <c r="D447" s="4">
        <v>977</v>
      </c>
      <c r="E447" s="3" t="s">
        <v>61</v>
      </c>
      <c r="F447" s="3" t="s">
        <v>680</v>
      </c>
      <c r="G447" s="3" t="s">
        <v>345</v>
      </c>
      <c r="H447" s="37">
        <v>373186.14</v>
      </c>
      <c r="I447" s="38"/>
      <c r="J447" s="39"/>
      <c r="K447" s="15">
        <v>0</v>
      </c>
      <c r="L447" s="15"/>
    </row>
    <row r="448" spans="1:12" ht="15.75" customHeight="1">
      <c r="A448" s="32" t="s">
        <v>346</v>
      </c>
      <c r="B448" s="32"/>
      <c r="C448" s="33"/>
      <c r="D448" s="4">
        <v>977</v>
      </c>
      <c r="E448" s="3" t="s">
        <v>61</v>
      </c>
      <c r="F448" s="3" t="s">
        <v>592</v>
      </c>
      <c r="G448" s="3" t="s">
        <v>32</v>
      </c>
      <c r="H448" s="34">
        <f>SUM(H449+H451)</f>
        <v>44480480</v>
      </c>
      <c r="I448" s="35"/>
      <c r="J448" s="36"/>
      <c r="K448" s="15">
        <f>SUM(K449+K451)</f>
        <v>43903432.84</v>
      </c>
      <c r="L448" s="15">
        <f t="shared" si="22"/>
        <v>98.70269574429054</v>
      </c>
    </row>
    <row r="449" spans="1:12" ht="35.25" customHeight="1">
      <c r="A449" s="32" t="s">
        <v>588</v>
      </c>
      <c r="B449" s="32"/>
      <c r="C449" s="33"/>
      <c r="D449" s="4">
        <v>977</v>
      </c>
      <c r="E449" s="3" t="s">
        <v>61</v>
      </c>
      <c r="F449" s="3" t="s">
        <v>590</v>
      </c>
      <c r="G449" s="3" t="s">
        <v>109</v>
      </c>
      <c r="H449" s="34">
        <f>SUM(H450)</f>
        <v>591207.47</v>
      </c>
      <c r="I449" s="35"/>
      <c r="J449" s="36"/>
      <c r="K449" s="15">
        <f>SUM(K450)</f>
        <v>591207.47</v>
      </c>
      <c r="L449" s="15">
        <f t="shared" si="22"/>
        <v>100</v>
      </c>
    </row>
    <row r="450" spans="1:12" ht="27" customHeight="1">
      <c r="A450" s="31" t="s">
        <v>401</v>
      </c>
      <c r="B450" s="32"/>
      <c r="C450" s="33"/>
      <c r="D450" s="4">
        <v>977</v>
      </c>
      <c r="E450" s="3" t="s">
        <v>61</v>
      </c>
      <c r="F450" s="3" t="s">
        <v>590</v>
      </c>
      <c r="G450" s="3" t="s">
        <v>110</v>
      </c>
      <c r="H450" s="34">
        <v>591207.47</v>
      </c>
      <c r="I450" s="35"/>
      <c r="J450" s="36"/>
      <c r="K450" s="15">
        <v>591207.47</v>
      </c>
      <c r="L450" s="15">
        <f t="shared" si="22"/>
        <v>100</v>
      </c>
    </row>
    <row r="451" spans="1:12" ht="27" customHeight="1">
      <c r="A451" s="31" t="s">
        <v>108</v>
      </c>
      <c r="B451" s="32"/>
      <c r="C451" s="33"/>
      <c r="D451" s="4">
        <v>977</v>
      </c>
      <c r="E451" s="3" t="s">
        <v>61</v>
      </c>
      <c r="F451" s="3" t="s">
        <v>590</v>
      </c>
      <c r="G451" s="3" t="s">
        <v>118</v>
      </c>
      <c r="H451" s="34">
        <f>SUM(H452:J453)</f>
        <v>43889272.53</v>
      </c>
      <c r="I451" s="35"/>
      <c r="J451" s="36"/>
      <c r="K451" s="15">
        <f>SUM(K452:K453)</f>
        <v>43312225.370000005</v>
      </c>
      <c r="L451" s="15">
        <f t="shared" si="22"/>
        <v>98.68522049526895</v>
      </c>
    </row>
    <row r="452" spans="1:12" ht="15.75" customHeight="1">
      <c r="A452" s="31" t="s">
        <v>117</v>
      </c>
      <c r="B452" s="32"/>
      <c r="C452" s="33"/>
      <c r="D452" s="4">
        <v>977</v>
      </c>
      <c r="E452" s="3" t="s">
        <v>61</v>
      </c>
      <c r="F452" s="3" t="s">
        <v>590</v>
      </c>
      <c r="G452" s="3" t="s">
        <v>119</v>
      </c>
      <c r="H452" s="34">
        <v>29490445.6</v>
      </c>
      <c r="I452" s="35"/>
      <c r="J452" s="36"/>
      <c r="K452" s="15">
        <v>29490445.6</v>
      </c>
      <c r="L452" s="15">
        <f t="shared" si="22"/>
        <v>100</v>
      </c>
    </row>
    <row r="453" spans="1:12" ht="15.75" customHeight="1">
      <c r="A453" s="31" t="s">
        <v>585</v>
      </c>
      <c r="B453" s="32"/>
      <c r="C453" s="33"/>
      <c r="D453" s="4">
        <v>977</v>
      </c>
      <c r="E453" s="3" t="s">
        <v>61</v>
      </c>
      <c r="F453" s="3" t="s">
        <v>590</v>
      </c>
      <c r="G453" s="3" t="s">
        <v>214</v>
      </c>
      <c r="H453" s="34">
        <v>14398826.93</v>
      </c>
      <c r="I453" s="35"/>
      <c r="J453" s="36"/>
      <c r="K453" s="15">
        <v>13821779.77</v>
      </c>
      <c r="L453" s="15">
        <f t="shared" si="22"/>
        <v>95.99240158378652</v>
      </c>
    </row>
    <row r="454" spans="1:12" ht="12" customHeight="1">
      <c r="A454" s="47" t="s">
        <v>56</v>
      </c>
      <c r="B454" s="47"/>
      <c r="C454" s="48"/>
      <c r="D454" s="4">
        <v>977</v>
      </c>
      <c r="E454" s="3" t="s">
        <v>48</v>
      </c>
      <c r="F454" s="3" t="s">
        <v>224</v>
      </c>
      <c r="G454" s="3" t="s">
        <v>32</v>
      </c>
      <c r="H454" s="34">
        <f>SUM(H455)</f>
        <v>290399.82</v>
      </c>
      <c r="I454" s="35"/>
      <c r="J454" s="36"/>
      <c r="K454" s="15">
        <f>SUM(K455)</f>
        <v>290399.82</v>
      </c>
      <c r="L454" s="14">
        <f t="shared" si="21"/>
        <v>100</v>
      </c>
    </row>
    <row r="455" spans="1:12" ht="15" customHeight="1">
      <c r="A455" s="47" t="s">
        <v>70</v>
      </c>
      <c r="B455" s="47"/>
      <c r="C455" s="48"/>
      <c r="D455" s="4">
        <v>977</v>
      </c>
      <c r="E455" s="3" t="s">
        <v>69</v>
      </c>
      <c r="F455" s="3" t="s">
        <v>224</v>
      </c>
      <c r="G455" s="3" t="s">
        <v>32</v>
      </c>
      <c r="H455" s="34">
        <f>SUM(H456)</f>
        <v>290399.82</v>
      </c>
      <c r="I455" s="35"/>
      <c r="J455" s="36"/>
      <c r="K455" s="15">
        <f>SUM(K456)</f>
        <v>290399.82</v>
      </c>
      <c r="L455" s="14">
        <f t="shared" si="21"/>
        <v>100</v>
      </c>
    </row>
    <row r="456" spans="1:12" ht="18" customHeight="1">
      <c r="A456" s="31" t="s">
        <v>435</v>
      </c>
      <c r="B456" s="32"/>
      <c r="C456" s="33"/>
      <c r="D456" s="4">
        <v>977</v>
      </c>
      <c r="E456" s="3" t="s">
        <v>69</v>
      </c>
      <c r="F456" s="3" t="s">
        <v>312</v>
      </c>
      <c r="G456" s="3" t="s">
        <v>32</v>
      </c>
      <c r="H456" s="34">
        <f>SUM(H457)</f>
        <v>290399.82</v>
      </c>
      <c r="I456" s="35"/>
      <c r="J456" s="36"/>
      <c r="K456" s="15">
        <f>SUM(K457)</f>
        <v>290399.82</v>
      </c>
      <c r="L456" s="14">
        <f t="shared" si="21"/>
        <v>100</v>
      </c>
    </row>
    <row r="457" spans="1:12" ht="18" customHeight="1">
      <c r="A457" s="31" t="s">
        <v>158</v>
      </c>
      <c r="B457" s="32"/>
      <c r="C457" s="33"/>
      <c r="D457" s="4">
        <v>977</v>
      </c>
      <c r="E457" s="3" t="s">
        <v>69</v>
      </c>
      <c r="F457" s="3" t="s">
        <v>483</v>
      </c>
      <c r="G457" s="3" t="s">
        <v>32</v>
      </c>
      <c r="H457" s="34">
        <f>SUM(H458+H460+H462)</f>
        <v>290399.82</v>
      </c>
      <c r="I457" s="35"/>
      <c r="J457" s="36"/>
      <c r="K457" s="15">
        <f>SUM(K458+K460+K462)</f>
        <v>290399.82</v>
      </c>
      <c r="L457" s="14">
        <f t="shared" si="21"/>
        <v>100</v>
      </c>
    </row>
    <row r="458" spans="1:12" ht="42" customHeight="1">
      <c r="A458" s="31" t="s">
        <v>100</v>
      </c>
      <c r="B458" s="32"/>
      <c r="C458" s="33"/>
      <c r="D458" s="4">
        <v>977</v>
      </c>
      <c r="E458" s="3" t="s">
        <v>69</v>
      </c>
      <c r="F458" s="3" t="s">
        <v>482</v>
      </c>
      <c r="G458" s="3" t="s">
        <v>102</v>
      </c>
      <c r="H458" s="34">
        <f>SUM(H459)</f>
        <v>21366</v>
      </c>
      <c r="I458" s="35"/>
      <c r="J458" s="36"/>
      <c r="K458" s="15">
        <f>SUM(K459)</f>
        <v>21366</v>
      </c>
      <c r="L458" s="14">
        <f t="shared" si="21"/>
        <v>100</v>
      </c>
    </row>
    <row r="459" spans="1:12" ht="18" customHeight="1">
      <c r="A459" s="31" t="s">
        <v>164</v>
      </c>
      <c r="B459" s="32"/>
      <c r="C459" s="33"/>
      <c r="D459" s="4">
        <v>977</v>
      </c>
      <c r="E459" s="3" t="s">
        <v>69</v>
      </c>
      <c r="F459" s="3" t="s">
        <v>482</v>
      </c>
      <c r="G459" s="3" t="s">
        <v>163</v>
      </c>
      <c r="H459" s="34">
        <v>21366</v>
      </c>
      <c r="I459" s="35"/>
      <c r="J459" s="36"/>
      <c r="K459" s="15">
        <v>21366</v>
      </c>
      <c r="L459" s="14">
        <f t="shared" si="21"/>
        <v>100</v>
      </c>
    </row>
    <row r="460" spans="1:12" ht="21.75" customHeight="1">
      <c r="A460" s="31" t="s">
        <v>124</v>
      </c>
      <c r="B460" s="32"/>
      <c r="C460" s="33"/>
      <c r="D460" s="4">
        <v>977</v>
      </c>
      <c r="E460" s="3" t="s">
        <v>69</v>
      </c>
      <c r="F460" s="3" t="s">
        <v>482</v>
      </c>
      <c r="G460" s="3" t="s">
        <v>109</v>
      </c>
      <c r="H460" s="34">
        <f>SUM(H461)</f>
        <v>242033.82</v>
      </c>
      <c r="I460" s="35"/>
      <c r="J460" s="36"/>
      <c r="K460" s="15">
        <f>SUM(K461)</f>
        <v>242033.82</v>
      </c>
      <c r="L460" s="14">
        <f t="shared" si="21"/>
        <v>100</v>
      </c>
    </row>
    <row r="461" spans="1:12" ht="20.25" customHeight="1">
      <c r="A461" s="31" t="s">
        <v>108</v>
      </c>
      <c r="B461" s="32"/>
      <c r="C461" s="33"/>
      <c r="D461" s="4">
        <v>977</v>
      </c>
      <c r="E461" s="3" t="s">
        <v>69</v>
      </c>
      <c r="F461" s="3" t="s">
        <v>482</v>
      </c>
      <c r="G461" s="3" t="s">
        <v>110</v>
      </c>
      <c r="H461" s="34">
        <v>242033.82</v>
      </c>
      <c r="I461" s="35"/>
      <c r="J461" s="36"/>
      <c r="K461" s="15">
        <v>242033.82</v>
      </c>
      <c r="L461" s="14">
        <f t="shared" si="21"/>
        <v>100</v>
      </c>
    </row>
    <row r="462" spans="1:12" ht="15.75" customHeight="1">
      <c r="A462" s="32" t="s">
        <v>475</v>
      </c>
      <c r="B462" s="32"/>
      <c r="C462" s="33"/>
      <c r="D462" s="4">
        <v>977</v>
      </c>
      <c r="E462" s="3" t="s">
        <v>69</v>
      </c>
      <c r="F462" s="3" t="s">
        <v>482</v>
      </c>
      <c r="G462" s="3" t="s">
        <v>478</v>
      </c>
      <c r="H462" s="34">
        <v>27000</v>
      </c>
      <c r="I462" s="35"/>
      <c r="J462" s="36"/>
      <c r="K462" s="15">
        <v>27000</v>
      </c>
      <c r="L462" s="14">
        <f t="shared" si="21"/>
        <v>100</v>
      </c>
    </row>
    <row r="463" spans="1:12" ht="15" customHeight="1">
      <c r="A463" s="47" t="s">
        <v>71</v>
      </c>
      <c r="B463" s="47"/>
      <c r="C463" s="48"/>
      <c r="D463" s="4">
        <v>977</v>
      </c>
      <c r="E463" s="3" t="s">
        <v>72</v>
      </c>
      <c r="F463" s="3" t="s">
        <v>224</v>
      </c>
      <c r="G463" s="3" t="s">
        <v>32</v>
      </c>
      <c r="H463" s="34">
        <f>SUM(H464)</f>
        <v>3326780.99</v>
      </c>
      <c r="I463" s="35"/>
      <c r="J463" s="36"/>
      <c r="K463" s="15">
        <f>SUM(K464)</f>
        <v>3326780.99</v>
      </c>
      <c r="L463" s="14">
        <f t="shared" si="21"/>
        <v>100</v>
      </c>
    </row>
    <row r="464" spans="1:12" ht="15" customHeight="1">
      <c r="A464" s="55" t="s">
        <v>27</v>
      </c>
      <c r="B464" s="56"/>
      <c r="C464" s="57"/>
      <c r="D464" s="4">
        <v>977</v>
      </c>
      <c r="E464" s="3" t="s">
        <v>77</v>
      </c>
      <c r="F464" s="3" t="s">
        <v>224</v>
      </c>
      <c r="G464" s="3" t="s">
        <v>32</v>
      </c>
      <c r="H464" s="34">
        <f>SUM(H465,H469)</f>
        <v>3326780.99</v>
      </c>
      <c r="I464" s="35"/>
      <c r="J464" s="36"/>
      <c r="K464" s="15">
        <f>SUM(K465)</f>
        <v>3326780.99</v>
      </c>
      <c r="L464" s="14">
        <f t="shared" si="21"/>
        <v>100</v>
      </c>
    </row>
    <row r="465" spans="1:12" ht="32.25" customHeight="1">
      <c r="A465" s="31" t="s">
        <v>422</v>
      </c>
      <c r="B465" s="32"/>
      <c r="C465" s="33"/>
      <c r="D465" s="4">
        <v>977</v>
      </c>
      <c r="E465" s="3" t="s">
        <v>77</v>
      </c>
      <c r="F465" s="3" t="s">
        <v>259</v>
      </c>
      <c r="G465" s="3" t="s">
        <v>32</v>
      </c>
      <c r="H465" s="34">
        <f>SUM(H466)</f>
        <v>3326780.99</v>
      </c>
      <c r="I465" s="35"/>
      <c r="J465" s="36"/>
      <c r="K465" s="15">
        <f>SUM(K466)</f>
        <v>3326780.99</v>
      </c>
      <c r="L465" s="14">
        <f t="shared" si="21"/>
        <v>100</v>
      </c>
    </row>
    <row r="466" spans="1:12" ht="23.25" customHeight="1">
      <c r="A466" s="31" t="s">
        <v>142</v>
      </c>
      <c r="B466" s="32"/>
      <c r="C466" s="33"/>
      <c r="D466" s="4">
        <v>977</v>
      </c>
      <c r="E466" s="3" t="s">
        <v>77</v>
      </c>
      <c r="F466" s="3" t="s">
        <v>260</v>
      </c>
      <c r="G466" s="3" t="s">
        <v>32</v>
      </c>
      <c r="H466" s="34">
        <f>SUM(H467)</f>
        <v>3326780.99</v>
      </c>
      <c r="I466" s="35"/>
      <c r="J466" s="36"/>
      <c r="K466" s="15">
        <f>SUM(K467)</f>
        <v>3326780.99</v>
      </c>
      <c r="L466" s="14">
        <f t="shared" si="21"/>
        <v>100</v>
      </c>
    </row>
    <row r="467" spans="1:12" ht="15" customHeight="1">
      <c r="A467" s="31" t="s">
        <v>120</v>
      </c>
      <c r="B467" s="32"/>
      <c r="C467" s="33"/>
      <c r="D467" s="4">
        <v>977</v>
      </c>
      <c r="E467" s="3" t="s">
        <v>77</v>
      </c>
      <c r="F467" s="3" t="s">
        <v>261</v>
      </c>
      <c r="G467" s="3" t="s">
        <v>123</v>
      </c>
      <c r="H467" s="34">
        <v>3326780.99</v>
      </c>
      <c r="I467" s="35"/>
      <c r="J467" s="36"/>
      <c r="K467" s="15">
        <v>3326780.99</v>
      </c>
      <c r="L467" s="14">
        <f t="shared" si="21"/>
        <v>100</v>
      </c>
    </row>
    <row r="468" spans="1:12" ht="33" customHeight="1" hidden="1">
      <c r="A468" s="31" t="s">
        <v>121</v>
      </c>
      <c r="B468" s="32"/>
      <c r="C468" s="33"/>
      <c r="D468" s="4">
        <v>977</v>
      </c>
      <c r="E468" s="3" t="s">
        <v>77</v>
      </c>
      <c r="F468" s="3" t="s">
        <v>144</v>
      </c>
      <c r="G468" s="3" t="s">
        <v>123</v>
      </c>
      <c r="H468" s="34"/>
      <c r="I468" s="35"/>
      <c r="J468" s="36"/>
      <c r="K468" s="17"/>
      <c r="L468" s="16"/>
    </row>
    <row r="469" spans="1:12" ht="12.75" customHeight="1" hidden="1">
      <c r="A469" s="31" t="s">
        <v>122</v>
      </c>
      <c r="B469" s="32"/>
      <c r="C469" s="33"/>
      <c r="D469" s="4">
        <v>977</v>
      </c>
      <c r="E469" s="3" t="s">
        <v>77</v>
      </c>
      <c r="F469" s="3" t="s">
        <v>145</v>
      </c>
      <c r="G469" s="3" t="s">
        <v>32</v>
      </c>
      <c r="H469" s="34">
        <f>SUM(H471)</f>
        <v>0</v>
      </c>
      <c r="I469" s="35"/>
      <c r="J469" s="36"/>
      <c r="K469" s="17"/>
      <c r="L469" s="16"/>
    </row>
    <row r="470" spans="1:12" ht="23.25" customHeight="1" hidden="1">
      <c r="A470" s="31" t="s">
        <v>146</v>
      </c>
      <c r="B470" s="32"/>
      <c r="C470" s="33"/>
      <c r="D470" s="4">
        <v>977</v>
      </c>
      <c r="E470" s="3" t="s">
        <v>77</v>
      </c>
      <c r="F470" s="3" t="s">
        <v>152</v>
      </c>
      <c r="G470" s="3" t="s">
        <v>32</v>
      </c>
      <c r="H470" s="34">
        <f>SUM(H471)</f>
        <v>0</v>
      </c>
      <c r="I470" s="35"/>
      <c r="J470" s="36"/>
      <c r="K470" s="17"/>
      <c r="L470" s="16"/>
    </row>
    <row r="471" spans="1:12" ht="15" customHeight="1" hidden="1">
      <c r="A471" s="31" t="s">
        <v>120</v>
      </c>
      <c r="B471" s="32"/>
      <c r="C471" s="33"/>
      <c r="D471" s="4">
        <v>977</v>
      </c>
      <c r="E471" s="3" t="s">
        <v>77</v>
      </c>
      <c r="F471" s="3" t="s">
        <v>153</v>
      </c>
      <c r="G471" s="3" t="s">
        <v>123</v>
      </c>
      <c r="H471" s="34"/>
      <c r="I471" s="35"/>
      <c r="J471" s="36"/>
      <c r="K471" s="17"/>
      <c r="L471" s="16"/>
    </row>
    <row r="472" spans="1:12" ht="27" customHeight="1">
      <c r="A472" s="70" t="s">
        <v>10</v>
      </c>
      <c r="B472" s="71"/>
      <c r="C472" s="72"/>
      <c r="D472" s="4">
        <v>978</v>
      </c>
      <c r="E472" s="3" t="s">
        <v>28</v>
      </c>
      <c r="F472" s="3" t="s">
        <v>224</v>
      </c>
      <c r="G472" s="3" t="s">
        <v>32</v>
      </c>
      <c r="H472" s="52">
        <f>SUM(H473)</f>
        <v>2869973.82</v>
      </c>
      <c r="I472" s="53"/>
      <c r="J472" s="54"/>
      <c r="K472" s="21">
        <f>SUM(K474)</f>
        <v>2869973.82</v>
      </c>
      <c r="L472" s="14">
        <f>SUM(K472/H472*100)</f>
        <v>100</v>
      </c>
    </row>
    <row r="473" spans="1:12" ht="17.25" customHeight="1" hidden="1">
      <c r="A473" s="46" t="s">
        <v>11</v>
      </c>
      <c r="B473" s="47"/>
      <c r="C473" s="48"/>
      <c r="D473" s="4">
        <v>978</v>
      </c>
      <c r="E473" s="3" t="s">
        <v>28</v>
      </c>
      <c r="F473" s="3" t="s">
        <v>224</v>
      </c>
      <c r="G473" s="3" t="s">
        <v>32</v>
      </c>
      <c r="H473" s="34">
        <f>SUM(H474,)</f>
        <v>2869973.82</v>
      </c>
      <c r="I473" s="35"/>
      <c r="J473" s="36"/>
      <c r="K473" s="17"/>
      <c r="L473" s="16"/>
    </row>
    <row r="474" spans="1:12" ht="37.5" customHeight="1">
      <c r="A474" s="55" t="s">
        <v>54</v>
      </c>
      <c r="B474" s="56"/>
      <c r="C474" s="57"/>
      <c r="D474" s="4">
        <v>978</v>
      </c>
      <c r="E474" s="3" t="s">
        <v>42</v>
      </c>
      <c r="F474" s="3" t="s">
        <v>224</v>
      </c>
      <c r="G474" s="3" t="s">
        <v>32</v>
      </c>
      <c r="H474" s="34">
        <f>SUM(H475)</f>
        <v>2869973.82</v>
      </c>
      <c r="I474" s="35"/>
      <c r="J474" s="36"/>
      <c r="K474" s="15">
        <f>SUM(K475)</f>
        <v>2869973.82</v>
      </c>
      <c r="L474" s="14">
        <f aca="true" t="shared" si="23" ref="L474:L480">SUM(K474/H474*100)</f>
        <v>100</v>
      </c>
    </row>
    <row r="475" spans="1:12" ht="22.5" customHeight="1">
      <c r="A475" s="31" t="s">
        <v>98</v>
      </c>
      <c r="B475" s="32"/>
      <c r="C475" s="33"/>
      <c r="D475" s="4">
        <v>978</v>
      </c>
      <c r="E475" s="3" t="s">
        <v>42</v>
      </c>
      <c r="F475" s="3" t="s">
        <v>228</v>
      </c>
      <c r="G475" s="3" t="s">
        <v>32</v>
      </c>
      <c r="H475" s="34">
        <f>SUM(H476)</f>
        <v>2869973.82</v>
      </c>
      <c r="I475" s="35"/>
      <c r="J475" s="36"/>
      <c r="K475" s="15">
        <f>SUM(K476)</f>
        <v>2869973.82</v>
      </c>
      <c r="L475" s="14">
        <f t="shared" si="23"/>
        <v>100</v>
      </c>
    </row>
    <row r="476" spans="1:12" ht="22.5" customHeight="1">
      <c r="A476" s="31" t="s">
        <v>99</v>
      </c>
      <c r="B476" s="32"/>
      <c r="C476" s="33"/>
      <c r="D476" s="4">
        <v>978</v>
      </c>
      <c r="E476" s="3" t="s">
        <v>42</v>
      </c>
      <c r="F476" s="3" t="s">
        <v>229</v>
      </c>
      <c r="G476" s="3" t="s">
        <v>32</v>
      </c>
      <c r="H476" s="34">
        <f>SUM(H477)</f>
        <v>2869973.82</v>
      </c>
      <c r="I476" s="35"/>
      <c r="J476" s="36"/>
      <c r="K476" s="15">
        <f>SUM(K477)</f>
        <v>2869973.82</v>
      </c>
      <c r="L476" s="14">
        <f t="shared" si="23"/>
        <v>100</v>
      </c>
    </row>
    <row r="477" spans="1:12" ht="16.5" customHeight="1">
      <c r="A477" s="31" t="s">
        <v>235</v>
      </c>
      <c r="B477" s="32"/>
      <c r="C477" s="33"/>
      <c r="D477" s="4">
        <v>978</v>
      </c>
      <c r="E477" s="3" t="s">
        <v>42</v>
      </c>
      <c r="F477" s="3" t="s">
        <v>230</v>
      </c>
      <c r="G477" s="3" t="s">
        <v>32</v>
      </c>
      <c r="H477" s="34">
        <f>SUM(H478,H485,H488,)</f>
        <v>2869973.82</v>
      </c>
      <c r="I477" s="35"/>
      <c r="J477" s="36"/>
      <c r="K477" s="15">
        <f>SUM(K478,K485,K488,)</f>
        <v>2869973.82</v>
      </c>
      <c r="L477" s="14">
        <f t="shared" si="23"/>
        <v>100</v>
      </c>
    </row>
    <row r="478" spans="1:12" ht="18" customHeight="1">
      <c r="A478" s="31" t="s">
        <v>141</v>
      </c>
      <c r="B478" s="32"/>
      <c r="C478" s="33"/>
      <c r="D478" s="4">
        <v>978</v>
      </c>
      <c r="E478" s="3" t="s">
        <v>42</v>
      </c>
      <c r="F478" s="3" t="s">
        <v>232</v>
      </c>
      <c r="G478" s="3" t="s">
        <v>32</v>
      </c>
      <c r="H478" s="34">
        <f>SUM(H479,H481,H483)</f>
        <v>1195689.44</v>
      </c>
      <c r="I478" s="35"/>
      <c r="J478" s="36"/>
      <c r="K478" s="15">
        <f>SUM(K479,K483)</f>
        <v>1195689.44</v>
      </c>
      <c r="L478" s="14">
        <f t="shared" si="23"/>
        <v>100</v>
      </c>
    </row>
    <row r="479" spans="1:12" ht="30" customHeight="1">
      <c r="A479" s="31" t="s">
        <v>100</v>
      </c>
      <c r="B479" s="32"/>
      <c r="C479" s="33"/>
      <c r="D479" s="4">
        <v>978</v>
      </c>
      <c r="E479" s="3" t="s">
        <v>42</v>
      </c>
      <c r="F479" s="3" t="s">
        <v>233</v>
      </c>
      <c r="G479" s="3" t="s">
        <v>102</v>
      </c>
      <c r="H479" s="34">
        <f>SUM(H480)</f>
        <v>1188106.94</v>
      </c>
      <c r="I479" s="35"/>
      <c r="J479" s="36"/>
      <c r="K479" s="15">
        <f>SUM(K480)</f>
        <v>1188106.94</v>
      </c>
      <c r="L479" s="14">
        <f t="shared" si="23"/>
        <v>100</v>
      </c>
    </row>
    <row r="480" spans="1:12" ht="18.75" customHeight="1">
      <c r="A480" s="43" t="s">
        <v>104</v>
      </c>
      <c r="B480" s="44"/>
      <c r="C480" s="45"/>
      <c r="D480" s="4">
        <v>978</v>
      </c>
      <c r="E480" s="3" t="s">
        <v>42</v>
      </c>
      <c r="F480" s="3" t="s">
        <v>233</v>
      </c>
      <c r="G480" s="3" t="s">
        <v>103</v>
      </c>
      <c r="H480" s="34">
        <v>1188106.94</v>
      </c>
      <c r="I480" s="35"/>
      <c r="J480" s="36"/>
      <c r="K480" s="15">
        <v>1188106.94</v>
      </c>
      <c r="L480" s="14">
        <f t="shared" si="23"/>
        <v>100</v>
      </c>
    </row>
    <row r="481" spans="1:12" ht="15.75" customHeight="1" hidden="1">
      <c r="A481" s="43" t="s">
        <v>124</v>
      </c>
      <c r="B481" s="44"/>
      <c r="C481" s="45"/>
      <c r="D481" s="4">
        <v>978</v>
      </c>
      <c r="E481" s="3" t="s">
        <v>42</v>
      </c>
      <c r="F481" s="3" t="s">
        <v>233</v>
      </c>
      <c r="G481" s="3" t="s">
        <v>109</v>
      </c>
      <c r="H481" s="34">
        <f>SUM(H482)</f>
        <v>0</v>
      </c>
      <c r="I481" s="35"/>
      <c r="J481" s="36"/>
      <c r="K481" s="17"/>
      <c r="L481" s="16"/>
    </row>
    <row r="482" spans="1:12" ht="11.25" customHeight="1" hidden="1">
      <c r="A482" s="31" t="s">
        <v>108</v>
      </c>
      <c r="B482" s="32"/>
      <c r="C482" s="33"/>
      <c r="D482" s="4">
        <v>978</v>
      </c>
      <c r="E482" s="3" t="s">
        <v>42</v>
      </c>
      <c r="F482" s="3" t="s">
        <v>233</v>
      </c>
      <c r="G482" s="3" t="s">
        <v>110</v>
      </c>
      <c r="H482" s="34">
        <v>0</v>
      </c>
      <c r="I482" s="35"/>
      <c r="J482" s="36"/>
      <c r="K482" s="17"/>
      <c r="L482" s="16"/>
    </row>
    <row r="483" spans="1:12" ht="15.75" customHeight="1">
      <c r="A483" s="31" t="s">
        <v>125</v>
      </c>
      <c r="B483" s="32"/>
      <c r="C483" s="33"/>
      <c r="D483" s="4">
        <v>978</v>
      </c>
      <c r="E483" s="3" t="s">
        <v>42</v>
      </c>
      <c r="F483" s="3" t="s">
        <v>233</v>
      </c>
      <c r="G483" s="3" t="s">
        <v>127</v>
      </c>
      <c r="H483" s="34">
        <f>SUM(H484)</f>
        <v>7582.5</v>
      </c>
      <c r="I483" s="35"/>
      <c r="J483" s="36"/>
      <c r="K483" s="15">
        <f>SUM(K484)</f>
        <v>7582.5</v>
      </c>
      <c r="L483" s="14">
        <f aca="true" t="shared" si="24" ref="L483:L489">SUM(K483/H483*100)</f>
        <v>100</v>
      </c>
    </row>
    <row r="484" spans="1:12" ht="15.75" customHeight="1">
      <c r="A484" s="31" t="s">
        <v>126</v>
      </c>
      <c r="B484" s="32"/>
      <c r="C484" s="33"/>
      <c r="D484" s="4">
        <v>978</v>
      </c>
      <c r="E484" s="3" t="s">
        <v>42</v>
      </c>
      <c r="F484" s="3" t="s">
        <v>233</v>
      </c>
      <c r="G484" s="3" t="s">
        <v>128</v>
      </c>
      <c r="H484" s="34">
        <v>7582.5</v>
      </c>
      <c r="I484" s="35"/>
      <c r="J484" s="36"/>
      <c r="K484" s="15">
        <v>7582.5</v>
      </c>
      <c r="L484" s="14">
        <f t="shared" si="24"/>
        <v>100</v>
      </c>
    </row>
    <row r="485" spans="1:12" ht="15.75" customHeight="1">
      <c r="A485" s="31" t="s">
        <v>18</v>
      </c>
      <c r="B485" s="32"/>
      <c r="C485" s="33"/>
      <c r="D485" s="4">
        <v>978</v>
      </c>
      <c r="E485" s="3" t="s">
        <v>42</v>
      </c>
      <c r="F485" s="3" t="s">
        <v>262</v>
      </c>
      <c r="G485" s="3" t="s">
        <v>32</v>
      </c>
      <c r="H485" s="34">
        <f>SUM(H487)</f>
        <v>1575284.38</v>
      </c>
      <c r="I485" s="35"/>
      <c r="J485" s="36"/>
      <c r="K485" s="15">
        <f>SUM(K486)</f>
        <v>1575284.38</v>
      </c>
      <c r="L485" s="14">
        <f t="shared" si="24"/>
        <v>100</v>
      </c>
    </row>
    <row r="486" spans="1:12" ht="39" customHeight="1">
      <c r="A486" s="31" t="s">
        <v>100</v>
      </c>
      <c r="B486" s="32"/>
      <c r="C486" s="33"/>
      <c r="D486" s="4">
        <v>978</v>
      </c>
      <c r="E486" s="3" t="s">
        <v>42</v>
      </c>
      <c r="F486" s="3" t="s">
        <v>263</v>
      </c>
      <c r="G486" s="3" t="s">
        <v>102</v>
      </c>
      <c r="H486" s="34">
        <f>SUM(H487)</f>
        <v>1575284.38</v>
      </c>
      <c r="I486" s="35"/>
      <c r="J486" s="36"/>
      <c r="K486" s="15">
        <f>SUM(K487)</f>
        <v>1575284.38</v>
      </c>
      <c r="L486" s="14">
        <f t="shared" si="24"/>
        <v>100</v>
      </c>
    </row>
    <row r="487" spans="1:12" ht="17.25" customHeight="1">
      <c r="A487" s="43" t="s">
        <v>104</v>
      </c>
      <c r="B487" s="44"/>
      <c r="C487" s="45"/>
      <c r="D487" s="4">
        <v>978</v>
      </c>
      <c r="E487" s="3" t="s">
        <v>42</v>
      </c>
      <c r="F487" s="3" t="s">
        <v>263</v>
      </c>
      <c r="G487" s="3" t="s">
        <v>103</v>
      </c>
      <c r="H487" s="34">
        <v>1575284.38</v>
      </c>
      <c r="I487" s="35"/>
      <c r="J487" s="36"/>
      <c r="K487" s="15">
        <v>1575284.38</v>
      </c>
      <c r="L487" s="14">
        <f t="shared" si="24"/>
        <v>100</v>
      </c>
    </row>
    <row r="488" spans="1:12" ht="16.5" customHeight="1">
      <c r="A488" s="31" t="s">
        <v>19</v>
      </c>
      <c r="B488" s="32"/>
      <c r="C488" s="33"/>
      <c r="D488" s="4">
        <v>978</v>
      </c>
      <c r="E488" s="3" t="s">
        <v>42</v>
      </c>
      <c r="F488" s="3" t="s">
        <v>264</v>
      </c>
      <c r="G488" s="3" t="s">
        <v>32</v>
      </c>
      <c r="H488" s="34">
        <f>SUM(H489)</f>
        <v>99000</v>
      </c>
      <c r="I488" s="35"/>
      <c r="J488" s="36"/>
      <c r="K488" s="15">
        <f>SUM(K489)</f>
        <v>99000</v>
      </c>
      <c r="L488" s="14">
        <f t="shared" si="24"/>
        <v>100</v>
      </c>
    </row>
    <row r="489" spans="1:12" ht="15" customHeight="1">
      <c r="A489" s="43" t="s">
        <v>104</v>
      </c>
      <c r="B489" s="44"/>
      <c r="C489" s="45"/>
      <c r="D489" s="4">
        <v>978</v>
      </c>
      <c r="E489" s="3" t="s">
        <v>42</v>
      </c>
      <c r="F489" s="3" t="s">
        <v>265</v>
      </c>
      <c r="G489" s="3" t="s">
        <v>103</v>
      </c>
      <c r="H489" s="34">
        <v>99000</v>
      </c>
      <c r="I489" s="35"/>
      <c r="J489" s="36"/>
      <c r="K489" s="15">
        <v>99000</v>
      </c>
      <c r="L489" s="14">
        <f t="shared" si="24"/>
        <v>100</v>
      </c>
    </row>
    <row r="490" spans="1:12" ht="15" customHeight="1" hidden="1">
      <c r="A490" s="46" t="s">
        <v>71</v>
      </c>
      <c r="B490" s="47"/>
      <c r="C490" s="48"/>
      <c r="D490" s="4">
        <v>978</v>
      </c>
      <c r="E490" s="3" t="s">
        <v>72</v>
      </c>
      <c r="F490" s="3" t="s">
        <v>29</v>
      </c>
      <c r="G490" s="3" t="s">
        <v>32</v>
      </c>
      <c r="H490" s="34" t="e">
        <f>SUM(#REF!)</f>
        <v>#REF!</v>
      </c>
      <c r="I490" s="35"/>
      <c r="J490" s="36"/>
      <c r="K490" s="17"/>
      <c r="L490" s="16"/>
    </row>
    <row r="491" spans="1:12" ht="24" customHeight="1">
      <c r="A491" s="70" t="s">
        <v>186</v>
      </c>
      <c r="B491" s="71"/>
      <c r="C491" s="72"/>
      <c r="D491" s="4">
        <v>979</v>
      </c>
      <c r="E491" s="3" t="s">
        <v>28</v>
      </c>
      <c r="F491" s="3" t="s">
        <v>224</v>
      </c>
      <c r="G491" s="3" t="s">
        <v>32</v>
      </c>
      <c r="H491" s="52">
        <f aca="true" t="shared" si="25" ref="H491:H496">SUM(H492)</f>
        <v>2889843.5199999996</v>
      </c>
      <c r="I491" s="53"/>
      <c r="J491" s="54"/>
      <c r="K491" s="21">
        <f>SUM(K493)</f>
        <v>2889843.5199999996</v>
      </c>
      <c r="L491" s="14">
        <f>SUM(K491/H491*100)</f>
        <v>100</v>
      </c>
    </row>
    <row r="492" spans="1:12" ht="13.5" customHeight="1" hidden="1">
      <c r="A492" s="46" t="s">
        <v>187</v>
      </c>
      <c r="B492" s="47"/>
      <c r="C492" s="48"/>
      <c r="D492" s="4">
        <v>979</v>
      </c>
      <c r="E492" s="3" t="s">
        <v>28</v>
      </c>
      <c r="F492" s="3" t="s">
        <v>224</v>
      </c>
      <c r="G492" s="3" t="s">
        <v>32</v>
      </c>
      <c r="H492" s="34">
        <f t="shared" si="25"/>
        <v>2889843.5199999996</v>
      </c>
      <c r="I492" s="35"/>
      <c r="J492" s="36"/>
      <c r="K492" s="17"/>
      <c r="L492" s="16"/>
    </row>
    <row r="493" spans="1:12" ht="13.5" customHeight="1">
      <c r="A493" s="46" t="s">
        <v>5</v>
      </c>
      <c r="B493" s="47"/>
      <c r="C493" s="48"/>
      <c r="D493" s="4">
        <v>979</v>
      </c>
      <c r="E493" s="3" t="s">
        <v>30</v>
      </c>
      <c r="F493" s="3" t="s">
        <v>224</v>
      </c>
      <c r="G493" s="3" t="s">
        <v>32</v>
      </c>
      <c r="H493" s="34">
        <f t="shared" si="25"/>
        <v>2889843.5199999996</v>
      </c>
      <c r="I493" s="35"/>
      <c r="J493" s="36"/>
      <c r="K493" s="15">
        <f>SUM(K494)</f>
        <v>2889843.5199999996</v>
      </c>
      <c r="L493" s="14">
        <f aca="true" t="shared" si="26" ref="L493:L517">SUM(K493/H493*100)</f>
        <v>100</v>
      </c>
    </row>
    <row r="494" spans="1:12" ht="24.75" customHeight="1">
      <c r="A494" s="46" t="s">
        <v>55</v>
      </c>
      <c r="B494" s="47"/>
      <c r="C494" s="48"/>
      <c r="D494" s="4">
        <v>979</v>
      </c>
      <c r="E494" s="3" t="s">
        <v>43</v>
      </c>
      <c r="F494" s="3" t="s">
        <v>224</v>
      </c>
      <c r="G494" s="3" t="s">
        <v>32</v>
      </c>
      <c r="H494" s="34">
        <f t="shared" si="25"/>
        <v>2889843.5199999996</v>
      </c>
      <c r="I494" s="35"/>
      <c r="J494" s="36"/>
      <c r="K494" s="15">
        <f>SUM(K495)</f>
        <v>2889843.5199999996</v>
      </c>
      <c r="L494" s="14">
        <f t="shared" si="26"/>
        <v>100</v>
      </c>
    </row>
    <row r="495" spans="1:12" ht="18.75" customHeight="1">
      <c r="A495" s="31" t="s">
        <v>98</v>
      </c>
      <c r="B495" s="32"/>
      <c r="C495" s="33"/>
      <c r="D495" s="4">
        <v>979</v>
      </c>
      <c r="E495" s="3" t="s">
        <v>43</v>
      </c>
      <c r="F495" s="3" t="s">
        <v>228</v>
      </c>
      <c r="G495" s="3" t="s">
        <v>32</v>
      </c>
      <c r="H495" s="34">
        <f t="shared" si="25"/>
        <v>2889843.5199999996</v>
      </c>
      <c r="I495" s="35"/>
      <c r="J495" s="36"/>
      <c r="K495" s="15">
        <f>SUM(K496)</f>
        <v>2889843.5199999996</v>
      </c>
      <c r="L495" s="14">
        <f t="shared" si="26"/>
        <v>100</v>
      </c>
    </row>
    <row r="496" spans="1:12" ht="23.25" customHeight="1">
      <c r="A496" s="31" t="s">
        <v>99</v>
      </c>
      <c r="B496" s="32"/>
      <c r="C496" s="33"/>
      <c r="D496" s="4">
        <v>979</v>
      </c>
      <c r="E496" s="3" t="s">
        <v>43</v>
      </c>
      <c r="F496" s="3" t="s">
        <v>229</v>
      </c>
      <c r="G496" s="3" t="s">
        <v>32</v>
      </c>
      <c r="H496" s="34">
        <f t="shared" si="25"/>
        <v>2889843.5199999996</v>
      </c>
      <c r="I496" s="35"/>
      <c r="J496" s="36"/>
      <c r="K496" s="15">
        <f>SUM(K497)</f>
        <v>2889843.5199999996</v>
      </c>
      <c r="L496" s="15">
        <f t="shared" si="26"/>
        <v>100</v>
      </c>
    </row>
    <row r="497" spans="1:12" ht="15" customHeight="1">
      <c r="A497" s="31" t="s">
        <v>235</v>
      </c>
      <c r="B497" s="32"/>
      <c r="C497" s="33"/>
      <c r="D497" s="4">
        <v>979</v>
      </c>
      <c r="E497" s="3" t="s">
        <v>43</v>
      </c>
      <c r="F497" s="3" t="s">
        <v>230</v>
      </c>
      <c r="G497" s="3" t="s">
        <v>32</v>
      </c>
      <c r="H497" s="34">
        <f>SUM(H498+H503+H506+H509+H512+H515+H518+H520+H523+H526+H529+H533)</f>
        <v>2889843.5199999996</v>
      </c>
      <c r="I497" s="35"/>
      <c r="J497" s="36"/>
      <c r="K497" s="15">
        <f>SUM(K498+K503+K506+K509+K512+K515+K518+K520+K523+K526+K530+K533)</f>
        <v>2889843.5199999996</v>
      </c>
      <c r="L497" s="15">
        <f t="shared" si="26"/>
        <v>100</v>
      </c>
    </row>
    <row r="498" spans="1:12" ht="24.75" customHeight="1">
      <c r="A498" s="31" t="s">
        <v>141</v>
      </c>
      <c r="B498" s="32"/>
      <c r="C498" s="33"/>
      <c r="D498" s="4">
        <v>979</v>
      </c>
      <c r="E498" s="3" t="s">
        <v>43</v>
      </c>
      <c r="F498" s="3" t="s">
        <v>232</v>
      </c>
      <c r="G498" s="3" t="s">
        <v>32</v>
      </c>
      <c r="H498" s="34">
        <f>SUM(H499,H501)</f>
        <v>1332326.89</v>
      </c>
      <c r="I498" s="35"/>
      <c r="J498" s="36"/>
      <c r="K498" s="15">
        <f>SUM(K499,K502)</f>
        <v>1332326.89</v>
      </c>
      <c r="L498" s="15">
        <f t="shared" si="26"/>
        <v>100</v>
      </c>
    </row>
    <row r="499" spans="1:12" ht="33" customHeight="1">
      <c r="A499" s="31" t="s">
        <v>100</v>
      </c>
      <c r="B499" s="32"/>
      <c r="C499" s="33"/>
      <c r="D499" s="4">
        <v>979</v>
      </c>
      <c r="E499" s="3" t="s">
        <v>43</v>
      </c>
      <c r="F499" s="3" t="s">
        <v>233</v>
      </c>
      <c r="G499" s="3" t="s">
        <v>102</v>
      </c>
      <c r="H499" s="34">
        <f>SUM(H500)</f>
        <v>1328190.19</v>
      </c>
      <c r="I499" s="35"/>
      <c r="J499" s="36"/>
      <c r="K499" s="15">
        <f>SUM(K500)</f>
        <v>1328190.19</v>
      </c>
      <c r="L499" s="15">
        <f t="shared" si="26"/>
        <v>100</v>
      </c>
    </row>
    <row r="500" spans="1:12" ht="15" customHeight="1">
      <c r="A500" s="43" t="s">
        <v>104</v>
      </c>
      <c r="B500" s="44"/>
      <c r="C500" s="45"/>
      <c r="D500" s="4">
        <v>979</v>
      </c>
      <c r="E500" s="3" t="s">
        <v>43</v>
      </c>
      <c r="F500" s="3" t="s">
        <v>233</v>
      </c>
      <c r="G500" s="3" t="s">
        <v>103</v>
      </c>
      <c r="H500" s="34">
        <v>1328190.19</v>
      </c>
      <c r="I500" s="35"/>
      <c r="J500" s="36"/>
      <c r="K500" s="15">
        <v>1328190.19</v>
      </c>
      <c r="L500" s="15">
        <f t="shared" si="26"/>
        <v>100</v>
      </c>
    </row>
    <row r="501" spans="1:12" ht="16.5" customHeight="1">
      <c r="A501" s="31" t="s">
        <v>125</v>
      </c>
      <c r="B501" s="32"/>
      <c r="C501" s="33"/>
      <c r="D501" s="4">
        <v>979</v>
      </c>
      <c r="E501" s="3" t="s">
        <v>43</v>
      </c>
      <c r="F501" s="3" t="s">
        <v>233</v>
      </c>
      <c r="G501" s="3" t="s">
        <v>127</v>
      </c>
      <c r="H501" s="34">
        <f>SUM(H502)</f>
        <v>4136.7</v>
      </c>
      <c r="I501" s="35"/>
      <c r="J501" s="36"/>
      <c r="K501" s="15">
        <f>SUM(K502)</f>
        <v>4136.7</v>
      </c>
      <c r="L501" s="15">
        <f t="shared" si="26"/>
        <v>100</v>
      </c>
    </row>
    <row r="502" spans="1:12" ht="15" customHeight="1">
      <c r="A502" s="31" t="s">
        <v>126</v>
      </c>
      <c r="B502" s="32"/>
      <c r="C502" s="33"/>
      <c r="D502" s="4">
        <v>979</v>
      </c>
      <c r="E502" s="3" t="s">
        <v>43</v>
      </c>
      <c r="F502" s="3" t="s">
        <v>233</v>
      </c>
      <c r="G502" s="3" t="s">
        <v>128</v>
      </c>
      <c r="H502" s="34">
        <v>4136.7</v>
      </c>
      <c r="I502" s="35"/>
      <c r="J502" s="36"/>
      <c r="K502" s="15">
        <v>4136.7</v>
      </c>
      <c r="L502" s="15">
        <f t="shared" si="26"/>
        <v>100</v>
      </c>
    </row>
    <row r="503" spans="1:12" ht="23.25" customHeight="1">
      <c r="A503" s="31" t="s">
        <v>593</v>
      </c>
      <c r="B503" s="32"/>
      <c r="C503" s="33"/>
      <c r="D503" s="4">
        <v>979</v>
      </c>
      <c r="E503" s="3" t="s">
        <v>43</v>
      </c>
      <c r="F503" s="3" t="s">
        <v>598</v>
      </c>
      <c r="G503" s="3" t="s">
        <v>32</v>
      </c>
      <c r="H503" s="34">
        <f>SUM(H504)</f>
        <v>2500</v>
      </c>
      <c r="I503" s="35"/>
      <c r="J503" s="36"/>
      <c r="K503" s="15">
        <f>SUM(K504)</f>
        <v>2500</v>
      </c>
      <c r="L503" s="15">
        <f t="shared" si="26"/>
        <v>100</v>
      </c>
    </row>
    <row r="504" spans="1:12" ht="42" customHeight="1">
      <c r="A504" s="31" t="s">
        <v>100</v>
      </c>
      <c r="B504" s="32"/>
      <c r="C504" s="33"/>
      <c r="D504" s="4">
        <v>979</v>
      </c>
      <c r="E504" s="3" t="s">
        <v>43</v>
      </c>
      <c r="F504" s="3" t="s">
        <v>599</v>
      </c>
      <c r="G504" s="3" t="s">
        <v>102</v>
      </c>
      <c r="H504" s="34">
        <f>SUM(H505)</f>
        <v>2500</v>
      </c>
      <c r="I504" s="35"/>
      <c r="J504" s="36"/>
      <c r="K504" s="15">
        <f>SUM(K505)</f>
        <v>2500</v>
      </c>
      <c r="L504" s="15">
        <f t="shared" si="26"/>
        <v>100</v>
      </c>
    </row>
    <row r="505" spans="1:12" ht="21" customHeight="1">
      <c r="A505" s="31" t="s">
        <v>101</v>
      </c>
      <c r="B505" s="32"/>
      <c r="C505" s="33"/>
      <c r="D505" s="4">
        <v>979</v>
      </c>
      <c r="E505" s="3" t="s">
        <v>43</v>
      </c>
      <c r="F505" s="3" t="s">
        <v>599</v>
      </c>
      <c r="G505" s="3" t="s">
        <v>103</v>
      </c>
      <c r="H505" s="34">
        <v>2500</v>
      </c>
      <c r="I505" s="35"/>
      <c r="J505" s="36"/>
      <c r="K505" s="15">
        <v>2500</v>
      </c>
      <c r="L505" s="15">
        <f t="shared" si="26"/>
        <v>100</v>
      </c>
    </row>
    <row r="506" spans="1:12" ht="25.5" customHeight="1">
      <c r="A506" s="31" t="s">
        <v>594</v>
      </c>
      <c r="B506" s="32"/>
      <c r="C506" s="33"/>
      <c r="D506" s="4">
        <v>979</v>
      </c>
      <c r="E506" s="3" t="s">
        <v>43</v>
      </c>
      <c r="F506" s="3" t="s">
        <v>600</v>
      </c>
      <c r="G506" s="3" t="s">
        <v>32</v>
      </c>
      <c r="H506" s="34">
        <f>SUM(H507)</f>
        <v>2200</v>
      </c>
      <c r="I506" s="35"/>
      <c r="J506" s="36"/>
      <c r="K506" s="15">
        <f>SUM(K507)</f>
        <v>2200</v>
      </c>
      <c r="L506" s="15">
        <f t="shared" si="26"/>
        <v>100</v>
      </c>
    </row>
    <row r="507" spans="1:12" ht="45" customHeight="1">
      <c r="A507" s="31" t="s">
        <v>100</v>
      </c>
      <c r="B507" s="32"/>
      <c r="C507" s="33"/>
      <c r="D507" s="4">
        <v>979</v>
      </c>
      <c r="E507" s="3" t="s">
        <v>43</v>
      </c>
      <c r="F507" s="3" t="s">
        <v>601</v>
      </c>
      <c r="G507" s="3" t="s">
        <v>102</v>
      </c>
      <c r="H507" s="34">
        <f>SUM(H508)</f>
        <v>2200</v>
      </c>
      <c r="I507" s="35"/>
      <c r="J507" s="36"/>
      <c r="K507" s="15">
        <f>SUM(K508)</f>
        <v>2200</v>
      </c>
      <c r="L507" s="15">
        <f t="shared" si="26"/>
        <v>100</v>
      </c>
    </row>
    <row r="508" spans="1:12" ht="21.75" customHeight="1">
      <c r="A508" s="31" t="s">
        <v>101</v>
      </c>
      <c r="B508" s="32"/>
      <c r="C508" s="33"/>
      <c r="D508" s="4">
        <v>979</v>
      </c>
      <c r="E508" s="3" t="s">
        <v>43</v>
      </c>
      <c r="F508" s="3" t="s">
        <v>601</v>
      </c>
      <c r="G508" s="3" t="s">
        <v>103</v>
      </c>
      <c r="H508" s="34">
        <v>2200</v>
      </c>
      <c r="I508" s="35"/>
      <c r="J508" s="36"/>
      <c r="K508" s="15">
        <v>2200</v>
      </c>
      <c r="L508" s="15">
        <f t="shared" si="26"/>
        <v>100</v>
      </c>
    </row>
    <row r="509" spans="1:12" ht="27" customHeight="1">
      <c r="A509" s="31" t="s">
        <v>595</v>
      </c>
      <c r="B509" s="32"/>
      <c r="C509" s="33"/>
      <c r="D509" s="4">
        <v>979</v>
      </c>
      <c r="E509" s="3" t="s">
        <v>43</v>
      </c>
      <c r="F509" s="3" t="s">
        <v>602</v>
      </c>
      <c r="G509" s="3" t="s">
        <v>32</v>
      </c>
      <c r="H509" s="34">
        <f>SUM(H510)</f>
        <v>8800</v>
      </c>
      <c r="I509" s="35"/>
      <c r="J509" s="36"/>
      <c r="K509" s="15">
        <f>SUM(K510)</f>
        <v>8800</v>
      </c>
      <c r="L509" s="15">
        <f t="shared" si="26"/>
        <v>100</v>
      </c>
    </row>
    <row r="510" spans="1:12" ht="39.75" customHeight="1">
      <c r="A510" s="31" t="s">
        <v>100</v>
      </c>
      <c r="B510" s="32"/>
      <c r="C510" s="33"/>
      <c r="D510" s="4">
        <v>979</v>
      </c>
      <c r="E510" s="3" t="s">
        <v>43</v>
      </c>
      <c r="F510" s="3" t="s">
        <v>603</v>
      </c>
      <c r="G510" s="3" t="s">
        <v>102</v>
      </c>
      <c r="H510" s="34">
        <f>SUM(H511)</f>
        <v>8800</v>
      </c>
      <c r="I510" s="35"/>
      <c r="J510" s="36"/>
      <c r="K510" s="15">
        <f>SUM(K511)</f>
        <v>8800</v>
      </c>
      <c r="L510" s="15">
        <f t="shared" si="26"/>
        <v>100</v>
      </c>
    </row>
    <row r="511" spans="1:12" ht="26.25" customHeight="1">
      <c r="A511" s="31" t="s">
        <v>101</v>
      </c>
      <c r="B511" s="32"/>
      <c r="C511" s="33"/>
      <c r="D511" s="4">
        <v>979</v>
      </c>
      <c r="E511" s="3" t="s">
        <v>43</v>
      </c>
      <c r="F511" s="3" t="s">
        <v>603</v>
      </c>
      <c r="G511" s="3" t="s">
        <v>103</v>
      </c>
      <c r="H511" s="34">
        <v>8800</v>
      </c>
      <c r="I511" s="35"/>
      <c r="J511" s="36"/>
      <c r="K511" s="15">
        <v>8800</v>
      </c>
      <c r="L511" s="15">
        <f t="shared" si="26"/>
        <v>100</v>
      </c>
    </row>
    <row r="512" spans="1:12" ht="26.25" customHeight="1">
      <c r="A512" s="31" t="s">
        <v>596</v>
      </c>
      <c r="B512" s="32"/>
      <c r="C512" s="33"/>
      <c r="D512" s="4">
        <v>979</v>
      </c>
      <c r="E512" s="3" t="s">
        <v>43</v>
      </c>
      <c r="F512" s="3" t="s">
        <v>604</v>
      </c>
      <c r="G512" s="3" t="s">
        <v>32</v>
      </c>
      <c r="H512" s="34">
        <f>SUM(H513)</f>
        <v>10800</v>
      </c>
      <c r="I512" s="35"/>
      <c r="J512" s="36"/>
      <c r="K512" s="15">
        <f>SUM(K513)</f>
        <v>10800</v>
      </c>
      <c r="L512" s="15">
        <f t="shared" si="26"/>
        <v>100</v>
      </c>
    </row>
    <row r="513" spans="1:12" ht="43.5" customHeight="1">
      <c r="A513" s="31" t="s">
        <v>100</v>
      </c>
      <c r="B513" s="32"/>
      <c r="C513" s="33"/>
      <c r="D513" s="4">
        <v>979</v>
      </c>
      <c r="E513" s="3" t="s">
        <v>43</v>
      </c>
      <c r="F513" s="3" t="s">
        <v>605</v>
      </c>
      <c r="G513" s="3" t="s">
        <v>102</v>
      </c>
      <c r="H513" s="34">
        <f>SUM(H514)</f>
        <v>10800</v>
      </c>
      <c r="I513" s="35"/>
      <c r="J513" s="36"/>
      <c r="K513" s="15">
        <f>SUM(K514)</f>
        <v>10800</v>
      </c>
      <c r="L513" s="15">
        <f t="shared" si="26"/>
        <v>100</v>
      </c>
    </row>
    <row r="514" spans="1:12" ht="19.5" customHeight="1">
      <c r="A514" s="31" t="s">
        <v>101</v>
      </c>
      <c r="B514" s="32"/>
      <c r="C514" s="33"/>
      <c r="D514" s="4">
        <v>979</v>
      </c>
      <c r="E514" s="3" t="s">
        <v>43</v>
      </c>
      <c r="F514" s="3" t="s">
        <v>605</v>
      </c>
      <c r="G514" s="3" t="s">
        <v>103</v>
      </c>
      <c r="H514" s="34">
        <v>10800</v>
      </c>
      <c r="I514" s="35"/>
      <c r="J514" s="36"/>
      <c r="K514" s="15">
        <v>10800</v>
      </c>
      <c r="L514" s="15">
        <f t="shared" si="26"/>
        <v>100</v>
      </c>
    </row>
    <row r="515" spans="1:12" ht="24" customHeight="1">
      <c r="A515" s="31" t="s">
        <v>597</v>
      </c>
      <c r="B515" s="32"/>
      <c r="C515" s="33"/>
      <c r="D515" s="4">
        <v>979</v>
      </c>
      <c r="E515" s="3" t="s">
        <v>43</v>
      </c>
      <c r="F515" s="3" t="s">
        <v>606</v>
      </c>
      <c r="G515" s="3" t="s">
        <v>32</v>
      </c>
      <c r="H515" s="34">
        <f>SUM(H516)</f>
        <v>7300</v>
      </c>
      <c r="I515" s="35"/>
      <c r="J515" s="36"/>
      <c r="K515" s="15">
        <f>SUM(K516)</f>
        <v>7300</v>
      </c>
      <c r="L515" s="15">
        <f t="shared" si="26"/>
        <v>100</v>
      </c>
    </row>
    <row r="516" spans="1:12" ht="39" customHeight="1">
      <c r="A516" s="31" t="s">
        <v>100</v>
      </c>
      <c r="B516" s="32"/>
      <c r="C516" s="33"/>
      <c r="D516" s="4">
        <v>979</v>
      </c>
      <c r="E516" s="3" t="s">
        <v>43</v>
      </c>
      <c r="F516" s="3" t="s">
        <v>607</v>
      </c>
      <c r="G516" s="3" t="s">
        <v>102</v>
      </c>
      <c r="H516" s="34">
        <f>SUM(H517)</f>
        <v>7300</v>
      </c>
      <c r="I516" s="35"/>
      <c r="J516" s="36"/>
      <c r="K516" s="15">
        <f>SUM(K517)</f>
        <v>7300</v>
      </c>
      <c r="L516" s="15">
        <f t="shared" si="26"/>
        <v>100</v>
      </c>
    </row>
    <row r="517" spans="1:12" ht="21" customHeight="1">
      <c r="A517" s="31" t="s">
        <v>101</v>
      </c>
      <c r="B517" s="32"/>
      <c r="C517" s="33"/>
      <c r="D517" s="4">
        <v>979</v>
      </c>
      <c r="E517" s="3" t="s">
        <v>43</v>
      </c>
      <c r="F517" s="3" t="s">
        <v>607</v>
      </c>
      <c r="G517" s="3" t="s">
        <v>103</v>
      </c>
      <c r="H517" s="34">
        <v>7300</v>
      </c>
      <c r="I517" s="35"/>
      <c r="J517" s="36"/>
      <c r="K517" s="15">
        <v>7300</v>
      </c>
      <c r="L517" s="15">
        <f t="shared" si="26"/>
        <v>100</v>
      </c>
    </row>
    <row r="518" spans="1:12" ht="15.75" customHeight="1">
      <c r="A518" s="31" t="s">
        <v>189</v>
      </c>
      <c r="B518" s="32"/>
      <c r="C518" s="33"/>
      <c r="D518" s="4">
        <v>979</v>
      </c>
      <c r="E518" s="3" t="s">
        <v>43</v>
      </c>
      <c r="F518" s="3" t="s">
        <v>266</v>
      </c>
      <c r="G518" s="3" t="s">
        <v>32</v>
      </c>
      <c r="H518" s="34">
        <f>SUM(H519)</f>
        <v>1477116.63</v>
      </c>
      <c r="I518" s="35"/>
      <c r="J518" s="36"/>
      <c r="K518" s="15">
        <f>SUM(K519)</f>
        <v>1477116.63</v>
      </c>
      <c r="L518" s="15">
        <f>SUM(K518/H518*100)</f>
        <v>100</v>
      </c>
    </row>
    <row r="519" spans="1:12" ht="20.25" customHeight="1">
      <c r="A519" s="43" t="s">
        <v>104</v>
      </c>
      <c r="B519" s="44"/>
      <c r="C519" s="45"/>
      <c r="D519" s="4">
        <v>979</v>
      </c>
      <c r="E519" s="3" t="s">
        <v>43</v>
      </c>
      <c r="F519" s="3" t="s">
        <v>267</v>
      </c>
      <c r="G519" s="3" t="s">
        <v>103</v>
      </c>
      <c r="H519" s="34">
        <v>1477116.63</v>
      </c>
      <c r="I519" s="35"/>
      <c r="J519" s="36"/>
      <c r="K519" s="15">
        <v>1477116.63</v>
      </c>
      <c r="L519" s="15">
        <f>SUM(K519/H519*100)</f>
        <v>100</v>
      </c>
    </row>
    <row r="520" spans="1:12" ht="20.25" customHeight="1">
      <c r="A520" s="31" t="s">
        <v>593</v>
      </c>
      <c r="B520" s="32"/>
      <c r="C520" s="33"/>
      <c r="D520" s="4">
        <v>979</v>
      </c>
      <c r="E520" s="3" t="s">
        <v>43</v>
      </c>
      <c r="F520" s="3" t="s">
        <v>598</v>
      </c>
      <c r="G520" s="3" t="s">
        <v>32</v>
      </c>
      <c r="H520" s="34">
        <f>SUM(H521)</f>
        <v>3900</v>
      </c>
      <c r="I520" s="35"/>
      <c r="J520" s="36"/>
      <c r="K520" s="15">
        <f>SUM(K521)</f>
        <v>3900</v>
      </c>
      <c r="L520" s="15">
        <f>SUM(K520/H520*100)</f>
        <v>100</v>
      </c>
    </row>
    <row r="521" spans="1:12" ht="48" customHeight="1">
      <c r="A521" s="31" t="s">
        <v>100</v>
      </c>
      <c r="B521" s="32"/>
      <c r="C521" s="33"/>
      <c r="D521" s="4">
        <v>979</v>
      </c>
      <c r="E521" s="3" t="s">
        <v>43</v>
      </c>
      <c r="F521" s="3" t="s">
        <v>599</v>
      </c>
      <c r="G521" s="3" t="s">
        <v>102</v>
      </c>
      <c r="H521" s="34">
        <f>SUM(H522)</f>
        <v>3900</v>
      </c>
      <c r="I521" s="35"/>
      <c r="J521" s="36"/>
      <c r="K521" s="15">
        <f>SUM(K522)</f>
        <v>3900</v>
      </c>
      <c r="L521" s="15">
        <f>SUM(K521/H521*100)</f>
        <v>100</v>
      </c>
    </row>
    <row r="522" spans="1:12" ht="20.25" customHeight="1">
      <c r="A522" s="31" t="s">
        <v>101</v>
      </c>
      <c r="B522" s="32"/>
      <c r="C522" s="33"/>
      <c r="D522" s="4">
        <v>979</v>
      </c>
      <c r="E522" s="3" t="s">
        <v>43</v>
      </c>
      <c r="F522" s="3" t="s">
        <v>599</v>
      </c>
      <c r="G522" s="3" t="s">
        <v>103</v>
      </c>
      <c r="H522" s="34">
        <v>3900</v>
      </c>
      <c r="I522" s="35"/>
      <c r="J522" s="36"/>
      <c r="K522" s="15">
        <v>3900</v>
      </c>
      <c r="L522" s="15">
        <f>SUM(K522/H522*100)</f>
        <v>100</v>
      </c>
    </row>
    <row r="523" spans="1:12" ht="20.25" customHeight="1">
      <c r="A523" s="31" t="s">
        <v>594</v>
      </c>
      <c r="B523" s="32"/>
      <c r="C523" s="33"/>
      <c r="D523" s="4">
        <v>979</v>
      </c>
      <c r="E523" s="3" t="s">
        <v>43</v>
      </c>
      <c r="F523" s="3" t="s">
        <v>600</v>
      </c>
      <c r="G523" s="3" t="s">
        <v>32</v>
      </c>
      <c r="H523" s="34">
        <f>SUM(H524)</f>
        <v>3400</v>
      </c>
      <c r="I523" s="35"/>
      <c r="J523" s="36"/>
      <c r="K523" s="15">
        <f>SUM(K524)</f>
        <v>3400</v>
      </c>
      <c r="L523" s="15">
        <f aca="true" t="shared" si="27" ref="L523:L534">SUM(K523/H523*100)</f>
        <v>100</v>
      </c>
    </row>
    <row r="524" spans="1:12" ht="41.25" customHeight="1">
      <c r="A524" s="31" t="s">
        <v>100</v>
      </c>
      <c r="B524" s="32"/>
      <c r="C524" s="33"/>
      <c r="D524" s="4">
        <v>979</v>
      </c>
      <c r="E524" s="3" t="s">
        <v>43</v>
      </c>
      <c r="F524" s="3" t="s">
        <v>601</v>
      </c>
      <c r="G524" s="3" t="s">
        <v>102</v>
      </c>
      <c r="H524" s="34">
        <f>SUM(H525)</f>
        <v>3400</v>
      </c>
      <c r="I524" s="35"/>
      <c r="J524" s="36"/>
      <c r="K524" s="15">
        <f>SUM(K525)</f>
        <v>3400</v>
      </c>
      <c r="L524" s="15">
        <f t="shared" si="27"/>
        <v>100</v>
      </c>
    </row>
    <row r="525" spans="1:12" ht="20.25" customHeight="1">
      <c r="A525" s="31" t="s">
        <v>101</v>
      </c>
      <c r="B525" s="32"/>
      <c r="C525" s="33"/>
      <c r="D525" s="4">
        <v>979</v>
      </c>
      <c r="E525" s="3" t="s">
        <v>43</v>
      </c>
      <c r="F525" s="3" t="s">
        <v>601</v>
      </c>
      <c r="G525" s="3" t="s">
        <v>103</v>
      </c>
      <c r="H525" s="34">
        <v>3400</v>
      </c>
      <c r="I525" s="35"/>
      <c r="J525" s="36"/>
      <c r="K525" s="15">
        <v>3400</v>
      </c>
      <c r="L525" s="15">
        <f t="shared" si="27"/>
        <v>100</v>
      </c>
    </row>
    <row r="526" spans="1:12" ht="20.25" customHeight="1">
      <c r="A526" s="31" t="s">
        <v>595</v>
      </c>
      <c r="B526" s="32"/>
      <c r="C526" s="33"/>
      <c r="D526" s="4">
        <v>979</v>
      </c>
      <c r="E526" s="3" t="s">
        <v>43</v>
      </c>
      <c r="F526" s="3" t="s">
        <v>602</v>
      </c>
      <c r="G526" s="3" t="s">
        <v>32</v>
      </c>
      <c r="H526" s="34">
        <f>SUM(H527)</f>
        <v>13700</v>
      </c>
      <c r="I526" s="35"/>
      <c r="J526" s="36"/>
      <c r="K526" s="15">
        <f>SUM(K527)</f>
        <v>13700</v>
      </c>
      <c r="L526" s="15">
        <f t="shared" si="27"/>
        <v>100</v>
      </c>
    </row>
    <row r="527" spans="1:12" ht="45" customHeight="1">
      <c r="A527" s="31" t="s">
        <v>100</v>
      </c>
      <c r="B527" s="32"/>
      <c r="C527" s="33"/>
      <c r="D527" s="4">
        <v>979</v>
      </c>
      <c r="E527" s="3" t="s">
        <v>43</v>
      </c>
      <c r="F527" s="3" t="s">
        <v>603</v>
      </c>
      <c r="G527" s="3" t="s">
        <v>102</v>
      </c>
      <c r="H527" s="34">
        <f>SUM(H528)</f>
        <v>13700</v>
      </c>
      <c r="I527" s="35"/>
      <c r="J527" s="36"/>
      <c r="K527" s="15">
        <f>SUM(K528)</f>
        <v>13700</v>
      </c>
      <c r="L527" s="15">
        <f t="shared" si="27"/>
        <v>100</v>
      </c>
    </row>
    <row r="528" spans="1:12" ht="20.25" customHeight="1">
      <c r="A528" s="31" t="s">
        <v>101</v>
      </c>
      <c r="B528" s="32"/>
      <c r="C528" s="33"/>
      <c r="D528" s="4">
        <v>979</v>
      </c>
      <c r="E528" s="3" t="s">
        <v>43</v>
      </c>
      <c r="F528" s="3" t="s">
        <v>603</v>
      </c>
      <c r="G528" s="3" t="s">
        <v>103</v>
      </c>
      <c r="H528" s="34">
        <v>13700</v>
      </c>
      <c r="I528" s="35"/>
      <c r="J528" s="36"/>
      <c r="K528" s="15">
        <v>13700</v>
      </c>
      <c r="L528" s="15">
        <f t="shared" si="27"/>
        <v>100</v>
      </c>
    </row>
    <row r="529" spans="1:12" ht="20.25" customHeight="1">
      <c r="A529" s="31" t="s">
        <v>596</v>
      </c>
      <c r="B529" s="32"/>
      <c r="C529" s="33"/>
      <c r="D529" s="4">
        <v>979</v>
      </c>
      <c r="E529" s="3" t="s">
        <v>43</v>
      </c>
      <c r="F529" s="3" t="s">
        <v>604</v>
      </c>
      <c r="G529" s="3" t="s">
        <v>32</v>
      </c>
      <c r="H529" s="34">
        <f>SUM(H530)</f>
        <v>16600</v>
      </c>
      <c r="I529" s="35"/>
      <c r="J529" s="36"/>
      <c r="K529" s="15">
        <f>SUM(K530)</f>
        <v>16600</v>
      </c>
      <c r="L529" s="15">
        <f t="shared" si="27"/>
        <v>100</v>
      </c>
    </row>
    <row r="530" spans="1:12" ht="41.25" customHeight="1">
      <c r="A530" s="31" t="s">
        <v>100</v>
      </c>
      <c r="B530" s="32"/>
      <c r="C530" s="33"/>
      <c r="D530" s="4">
        <v>979</v>
      </c>
      <c r="E530" s="3" t="s">
        <v>43</v>
      </c>
      <c r="F530" s="3" t="s">
        <v>605</v>
      </c>
      <c r="G530" s="3" t="s">
        <v>102</v>
      </c>
      <c r="H530" s="34">
        <f>SUM(H531)</f>
        <v>16600</v>
      </c>
      <c r="I530" s="35"/>
      <c r="J530" s="36"/>
      <c r="K530" s="15">
        <f>SUM(K531)</f>
        <v>16600</v>
      </c>
      <c r="L530" s="15">
        <f t="shared" si="27"/>
        <v>100</v>
      </c>
    </row>
    <row r="531" spans="1:12" ht="20.25" customHeight="1">
      <c r="A531" s="31" t="s">
        <v>101</v>
      </c>
      <c r="B531" s="32"/>
      <c r="C531" s="33"/>
      <c r="D531" s="4">
        <v>979</v>
      </c>
      <c r="E531" s="3" t="s">
        <v>43</v>
      </c>
      <c r="F531" s="3" t="s">
        <v>605</v>
      </c>
      <c r="G531" s="3" t="s">
        <v>103</v>
      </c>
      <c r="H531" s="34">
        <v>16600</v>
      </c>
      <c r="I531" s="35"/>
      <c r="J531" s="36"/>
      <c r="K531" s="15">
        <v>16600</v>
      </c>
      <c r="L531" s="15">
        <f t="shared" si="27"/>
        <v>100</v>
      </c>
    </row>
    <row r="532" spans="1:12" ht="20.25" customHeight="1">
      <c r="A532" s="31" t="s">
        <v>597</v>
      </c>
      <c r="B532" s="32"/>
      <c r="C532" s="33"/>
      <c r="D532" s="4">
        <v>979</v>
      </c>
      <c r="E532" s="3" t="s">
        <v>43</v>
      </c>
      <c r="F532" s="3" t="s">
        <v>606</v>
      </c>
      <c r="G532" s="3" t="s">
        <v>32</v>
      </c>
      <c r="H532" s="34">
        <f>SUM(H533)</f>
        <v>11200</v>
      </c>
      <c r="I532" s="35"/>
      <c r="J532" s="36"/>
      <c r="K532" s="15">
        <f>SUM(K533)</f>
        <v>11200</v>
      </c>
      <c r="L532" s="15">
        <f t="shared" si="27"/>
        <v>100</v>
      </c>
    </row>
    <row r="533" spans="1:12" ht="43.5" customHeight="1">
      <c r="A533" s="31" t="s">
        <v>100</v>
      </c>
      <c r="B533" s="32"/>
      <c r="C533" s="33"/>
      <c r="D533" s="4">
        <v>979</v>
      </c>
      <c r="E533" s="3" t="s">
        <v>43</v>
      </c>
      <c r="F533" s="3" t="s">
        <v>607</v>
      </c>
      <c r="G533" s="3" t="s">
        <v>102</v>
      </c>
      <c r="H533" s="34">
        <f>SUM(H534)</f>
        <v>11200</v>
      </c>
      <c r="I533" s="35"/>
      <c r="J533" s="36"/>
      <c r="K533" s="15">
        <f>SUM(K534)</f>
        <v>11200</v>
      </c>
      <c r="L533" s="15">
        <f t="shared" si="27"/>
        <v>100</v>
      </c>
    </row>
    <row r="534" spans="1:12" ht="20.25" customHeight="1">
      <c r="A534" s="31" t="s">
        <v>101</v>
      </c>
      <c r="B534" s="32"/>
      <c r="C534" s="33"/>
      <c r="D534" s="4">
        <v>979</v>
      </c>
      <c r="E534" s="3" t="s">
        <v>43</v>
      </c>
      <c r="F534" s="3" t="s">
        <v>607</v>
      </c>
      <c r="G534" s="3" t="s">
        <v>103</v>
      </c>
      <c r="H534" s="34">
        <v>11200</v>
      </c>
      <c r="I534" s="35"/>
      <c r="J534" s="36"/>
      <c r="K534" s="15">
        <v>11200</v>
      </c>
      <c r="L534" s="15">
        <f t="shared" si="27"/>
        <v>100</v>
      </c>
    </row>
    <row r="535" spans="1:12" ht="36.75" customHeight="1">
      <c r="A535" s="70" t="s">
        <v>86</v>
      </c>
      <c r="B535" s="71"/>
      <c r="C535" s="72"/>
      <c r="D535" s="4">
        <v>980</v>
      </c>
      <c r="E535" s="3" t="s">
        <v>28</v>
      </c>
      <c r="F535" s="3" t="s">
        <v>224</v>
      </c>
      <c r="G535" s="3" t="s">
        <v>32</v>
      </c>
      <c r="H535" s="52">
        <f>SUM(H536)</f>
        <v>309840719.97</v>
      </c>
      <c r="I535" s="53"/>
      <c r="J535" s="54"/>
      <c r="K535" s="21">
        <f>SUM(K537,K633,K651)</f>
        <v>305594063.88</v>
      </c>
      <c r="L535" s="15">
        <f>SUM(K535/H535*100)</f>
        <v>98.62940671890667</v>
      </c>
    </row>
    <row r="536" spans="1:12" ht="22.5" customHeight="1" hidden="1">
      <c r="A536" s="55" t="s">
        <v>21</v>
      </c>
      <c r="B536" s="56"/>
      <c r="C536" s="57"/>
      <c r="D536" s="4">
        <v>980</v>
      </c>
      <c r="E536" s="3" t="s">
        <v>28</v>
      </c>
      <c r="F536" s="3" t="s">
        <v>224</v>
      </c>
      <c r="G536" s="3" t="s">
        <v>32</v>
      </c>
      <c r="H536" s="34">
        <f>SUM(H537,H633,H651)</f>
        <v>309840719.97</v>
      </c>
      <c r="I536" s="35"/>
      <c r="J536" s="36"/>
      <c r="K536" s="18"/>
      <c r="L536" s="17"/>
    </row>
    <row r="537" spans="1:12" ht="15.75" customHeight="1">
      <c r="A537" s="55" t="s">
        <v>14</v>
      </c>
      <c r="B537" s="56"/>
      <c r="C537" s="57"/>
      <c r="D537" s="4">
        <v>980</v>
      </c>
      <c r="E537" s="3" t="s">
        <v>36</v>
      </c>
      <c r="F537" s="3" t="s">
        <v>224</v>
      </c>
      <c r="G537" s="3" t="s">
        <v>32</v>
      </c>
      <c r="H537" s="34">
        <f>SUM(H538,H563,H598,H613,H620,)</f>
        <v>303154481.69</v>
      </c>
      <c r="I537" s="35"/>
      <c r="J537" s="36"/>
      <c r="K537" s="15">
        <f>SUM(K538,K563,K598,K613,K620)</f>
        <v>299137389.02</v>
      </c>
      <c r="L537" s="15">
        <f>SUM(K537/H537*100)</f>
        <v>98.67490243007266</v>
      </c>
    </row>
    <row r="538" spans="1:12" ht="13.5" customHeight="1">
      <c r="A538" s="55" t="s">
        <v>22</v>
      </c>
      <c r="B538" s="56"/>
      <c r="C538" s="57"/>
      <c r="D538" s="4">
        <v>980</v>
      </c>
      <c r="E538" s="3" t="s">
        <v>46</v>
      </c>
      <c r="F538" s="3" t="s">
        <v>224</v>
      </c>
      <c r="G538" s="3" t="s">
        <v>32</v>
      </c>
      <c r="H538" s="34">
        <f>SUM(H539,H552,H556,)</f>
        <v>63814943.589999996</v>
      </c>
      <c r="I538" s="35"/>
      <c r="J538" s="36"/>
      <c r="K538" s="15">
        <f>SUM(K539,K552,K556)</f>
        <v>63814943.589999996</v>
      </c>
      <c r="L538" s="15">
        <f>SUM(K538/H538*100)</f>
        <v>100</v>
      </c>
    </row>
    <row r="539" spans="1:12" ht="20.25" customHeight="1">
      <c r="A539" s="31" t="s">
        <v>494</v>
      </c>
      <c r="B539" s="32"/>
      <c r="C539" s="33"/>
      <c r="D539" s="4">
        <v>980</v>
      </c>
      <c r="E539" s="3" t="s">
        <v>46</v>
      </c>
      <c r="F539" s="3" t="s">
        <v>268</v>
      </c>
      <c r="G539" s="3" t="s">
        <v>32</v>
      </c>
      <c r="H539" s="34">
        <f>SUM(H540)</f>
        <v>61447505.8</v>
      </c>
      <c r="I539" s="35"/>
      <c r="J539" s="36"/>
      <c r="K539" s="15">
        <f>SUM(K540)</f>
        <v>61447505.8</v>
      </c>
      <c r="L539" s="15">
        <f>SUM(K539/H539*100)</f>
        <v>100</v>
      </c>
    </row>
    <row r="540" spans="1:12" ht="18" customHeight="1">
      <c r="A540" s="31" t="s">
        <v>495</v>
      </c>
      <c r="B540" s="32"/>
      <c r="C540" s="33"/>
      <c r="D540" s="4">
        <v>980</v>
      </c>
      <c r="E540" s="3" t="s">
        <v>46</v>
      </c>
      <c r="F540" s="3" t="s">
        <v>269</v>
      </c>
      <c r="G540" s="3" t="s">
        <v>32</v>
      </c>
      <c r="H540" s="34">
        <f>SUM(H542,H544,H546,H548,H550)</f>
        <v>61447505.8</v>
      </c>
      <c r="I540" s="35"/>
      <c r="J540" s="36"/>
      <c r="K540" s="15">
        <f>SUM(K542,K544,K546,K548,K550)</f>
        <v>61447505.8</v>
      </c>
      <c r="L540" s="15">
        <f>SUM(K540/H540*100)</f>
        <v>100</v>
      </c>
    </row>
    <row r="541" spans="1:12" ht="12" customHeight="1" hidden="1">
      <c r="A541" s="31" t="s">
        <v>133</v>
      </c>
      <c r="B541" s="32"/>
      <c r="C541" s="33"/>
      <c r="D541" s="4">
        <v>980</v>
      </c>
      <c r="E541" s="3" t="s">
        <v>46</v>
      </c>
      <c r="F541" s="3" t="s">
        <v>134</v>
      </c>
      <c r="G541" s="3" t="s">
        <v>32</v>
      </c>
      <c r="H541" s="34">
        <f>SUM(H548)</f>
        <v>39602019</v>
      </c>
      <c r="I541" s="35"/>
      <c r="J541" s="36"/>
      <c r="K541" s="17"/>
      <c r="L541" s="17"/>
    </row>
    <row r="542" spans="1:12" ht="21" customHeight="1">
      <c r="A542" s="31" t="s">
        <v>172</v>
      </c>
      <c r="B542" s="32"/>
      <c r="C542" s="33"/>
      <c r="D542" s="4">
        <v>980</v>
      </c>
      <c r="E542" s="3" t="s">
        <v>46</v>
      </c>
      <c r="F542" s="3" t="s">
        <v>270</v>
      </c>
      <c r="G542" s="3" t="s">
        <v>32</v>
      </c>
      <c r="H542" s="34">
        <f>SUM(H543)</f>
        <v>351320.25</v>
      </c>
      <c r="I542" s="35"/>
      <c r="J542" s="36"/>
      <c r="K542" s="15">
        <f>SUM(K543)</f>
        <v>351320.25</v>
      </c>
      <c r="L542" s="15">
        <f aca="true" t="shared" si="28" ref="L542:L547">SUM(K542/H542*100)</f>
        <v>100</v>
      </c>
    </row>
    <row r="543" spans="1:12" ht="14.25" customHeight="1">
      <c r="A543" s="31" t="s">
        <v>132</v>
      </c>
      <c r="B543" s="32"/>
      <c r="C543" s="33"/>
      <c r="D543" s="4">
        <v>980</v>
      </c>
      <c r="E543" s="3" t="s">
        <v>46</v>
      </c>
      <c r="F543" s="3" t="s">
        <v>271</v>
      </c>
      <c r="G543" s="3" t="s">
        <v>123</v>
      </c>
      <c r="H543" s="34">
        <v>351320.25</v>
      </c>
      <c r="I543" s="35"/>
      <c r="J543" s="36"/>
      <c r="K543" s="15">
        <v>351320.25</v>
      </c>
      <c r="L543" s="15">
        <f t="shared" si="28"/>
        <v>100</v>
      </c>
    </row>
    <row r="544" spans="1:12" ht="20.25" customHeight="1">
      <c r="A544" s="31" t="s">
        <v>142</v>
      </c>
      <c r="B544" s="32"/>
      <c r="C544" s="33"/>
      <c r="D544" s="4">
        <v>980</v>
      </c>
      <c r="E544" s="3" t="s">
        <v>46</v>
      </c>
      <c r="F544" s="3" t="s">
        <v>272</v>
      </c>
      <c r="G544" s="3" t="s">
        <v>32</v>
      </c>
      <c r="H544" s="34">
        <f>SUM(H545)</f>
        <v>21494166.55</v>
      </c>
      <c r="I544" s="35"/>
      <c r="J544" s="36"/>
      <c r="K544" s="15">
        <f>SUM(K545)</f>
        <v>21494166.55</v>
      </c>
      <c r="L544" s="15">
        <f t="shared" si="28"/>
        <v>100</v>
      </c>
    </row>
    <row r="545" spans="1:12" ht="10.5" customHeight="1">
      <c r="A545" s="31" t="s">
        <v>132</v>
      </c>
      <c r="B545" s="32"/>
      <c r="C545" s="33"/>
      <c r="D545" s="4">
        <v>980</v>
      </c>
      <c r="E545" s="3" t="s">
        <v>46</v>
      </c>
      <c r="F545" s="3" t="s">
        <v>273</v>
      </c>
      <c r="G545" s="3" t="s">
        <v>123</v>
      </c>
      <c r="H545" s="34">
        <v>21494166.55</v>
      </c>
      <c r="I545" s="35"/>
      <c r="J545" s="36"/>
      <c r="K545" s="15">
        <v>21494166.55</v>
      </c>
      <c r="L545" s="15">
        <f t="shared" si="28"/>
        <v>100</v>
      </c>
    </row>
    <row r="546" spans="1:12" ht="0" customHeight="1" hidden="1">
      <c r="A546" s="31" t="s">
        <v>484</v>
      </c>
      <c r="B546" s="32"/>
      <c r="C546" s="33"/>
      <c r="D546" s="4">
        <v>980</v>
      </c>
      <c r="E546" s="3" t="s">
        <v>46</v>
      </c>
      <c r="F546" s="3" t="s">
        <v>485</v>
      </c>
      <c r="G546" s="3" t="s">
        <v>32</v>
      </c>
      <c r="H546" s="34">
        <f>SUM(H547)</f>
        <v>0</v>
      </c>
      <c r="I546" s="35"/>
      <c r="J546" s="36"/>
      <c r="K546" s="15">
        <f>SUM(K547)</f>
        <v>0</v>
      </c>
      <c r="L546" s="15" t="e">
        <f t="shared" si="28"/>
        <v>#DIV/0!</v>
      </c>
    </row>
    <row r="547" spans="1:12" ht="15" customHeight="1" hidden="1">
      <c r="A547" s="31" t="s">
        <v>132</v>
      </c>
      <c r="B547" s="32"/>
      <c r="C547" s="33"/>
      <c r="D547" s="4">
        <v>980</v>
      </c>
      <c r="E547" s="3" t="s">
        <v>46</v>
      </c>
      <c r="F547" s="3" t="s">
        <v>485</v>
      </c>
      <c r="G547" s="3" t="s">
        <v>123</v>
      </c>
      <c r="H547" s="34">
        <v>0</v>
      </c>
      <c r="I547" s="35"/>
      <c r="J547" s="36"/>
      <c r="K547" s="15">
        <v>0</v>
      </c>
      <c r="L547" s="15" t="e">
        <f t="shared" si="28"/>
        <v>#DIV/0!</v>
      </c>
    </row>
    <row r="548" spans="1:12" ht="30" customHeight="1">
      <c r="A548" s="31" t="s">
        <v>195</v>
      </c>
      <c r="B548" s="32"/>
      <c r="C548" s="33"/>
      <c r="D548" s="4">
        <v>980</v>
      </c>
      <c r="E548" s="3" t="s">
        <v>46</v>
      </c>
      <c r="F548" s="3" t="s">
        <v>274</v>
      </c>
      <c r="G548" s="3" t="s">
        <v>32</v>
      </c>
      <c r="H548" s="34">
        <f>SUM(H549)</f>
        <v>39602019</v>
      </c>
      <c r="I548" s="35"/>
      <c r="J548" s="36"/>
      <c r="K548" s="15">
        <f>SUM(K549)</f>
        <v>39602019</v>
      </c>
      <c r="L548" s="15">
        <f aca="true" t="shared" si="29" ref="L548:L555">SUM(K548/H548*100)</f>
        <v>100</v>
      </c>
    </row>
    <row r="549" spans="1:12" ht="12" customHeight="1">
      <c r="A549" s="31" t="s">
        <v>132</v>
      </c>
      <c r="B549" s="32"/>
      <c r="C549" s="33"/>
      <c r="D549" s="4">
        <v>980</v>
      </c>
      <c r="E549" s="3" t="s">
        <v>46</v>
      </c>
      <c r="F549" s="3" t="s">
        <v>275</v>
      </c>
      <c r="G549" s="3" t="s">
        <v>123</v>
      </c>
      <c r="H549" s="34">
        <v>39602019</v>
      </c>
      <c r="I549" s="35"/>
      <c r="J549" s="36"/>
      <c r="K549" s="15">
        <v>39602019</v>
      </c>
      <c r="L549" s="15">
        <f t="shared" si="29"/>
        <v>100</v>
      </c>
    </row>
    <row r="550" spans="1:12" ht="20.25" customHeight="1" hidden="1">
      <c r="A550" s="31" t="s">
        <v>489</v>
      </c>
      <c r="B550" s="32"/>
      <c r="C550" s="33"/>
      <c r="D550" s="4">
        <v>980</v>
      </c>
      <c r="E550" s="3" t="s">
        <v>46</v>
      </c>
      <c r="F550" s="3" t="s">
        <v>490</v>
      </c>
      <c r="G550" s="3" t="s">
        <v>32</v>
      </c>
      <c r="H550" s="34">
        <f>SUM(H551)</f>
        <v>0</v>
      </c>
      <c r="I550" s="35"/>
      <c r="J550" s="36"/>
      <c r="K550" s="15">
        <f>SUM(K551)</f>
        <v>0</v>
      </c>
      <c r="L550" s="15" t="e">
        <f>SUM(K550/H550*100)</f>
        <v>#DIV/0!</v>
      </c>
    </row>
    <row r="551" spans="1:12" ht="12.75" customHeight="1" hidden="1">
      <c r="A551" s="31" t="s">
        <v>132</v>
      </c>
      <c r="B551" s="32"/>
      <c r="C551" s="33"/>
      <c r="D551" s="4">
        <v>980</v>
      </c>
      <c r="E551" s="3" t="s">
        <v>46</v>
      </c>
      <c r="F551" s="3" t="s">
        <v>490</v>
      </c>
      <c r="G551" s="3" t="s">
        <v>123</v>
      </c>
      <c r="H551" s="34">
        <v>0</v>
      </c>
      <c r="I551" s="35"/>
      <c r="J551" s="36"/>
      <c r="K551" s="15">
        <v>0</v>
      </c>
      <c r="L551" s="15" t="e">
        <f>SUM(K551/H551*100)</f>
        <v>#DIV/0!</v>
      </c>
    </row>
    <row r="552" spans="1:12" ht="32.25" customHeight="1">
      <c r="A552" s="31" t="s">
        <v>496</v>
      </c>
      <c r="B552" s="32"/>
      <c r="C552" s="33"/>
      <c r="D552" s="4">
        <v>980</v>
      </c>
      <c r="E552" s="3" t="s">
        <v>46</v>
      </c>
      <c r="F552" s="3" t="s">
        <v>276</v>
      </c>
      <c r="G552" s="3" t="s">
        <v>32</v>
      </c>
      <c r="H552" s="34">
        <f>SUM(H553)</f>
        <v>2330113.79</v>
      </c>
      <c r="I552" s="35"/>
      <c r="J552" s="36"/>
      <c r="K552" s="15">
        <f>SUM(K553)</f>
        <v>2330113.79</v>
      </c>
      <c r="L552" s="14">
        <f t="shared" si="29"/>
        <v>100</v>
      </c>
    </row>
    <row r="553" spans="1:12" ht="14.25" customHeight="1">
      <c r="A553" s="31" t="s">
        <v>497</v>
      </c>
      <c r="B553" s="32"/>
      <c r="C553" s="33"/>
      <c r="D553" s="4">
        <v>980</v>
      </c>
      <c r="E553" s="3" t="s">
        <v>46</v>
      </c>
      <c r="F553" s="3" t="s">
        <v>486</v>
      </c>
      <c r="G553" s="3" t="s">
        <v>32</v>
      </c>
      <c r="H553" s="34">
        <f>SUM(H554)</f>
        <v>2330113.79</v>
      </c>
      <c r="I553" s="35"/>
      <c r="J553" s="36"/>
      <c r="K553" s="15">
        <f>SUM(K554)</f>
        <v>2330113.79</v>
      </c>
      <c r="L553" s="14">
        <f t="shared" si="29"/>
        <v>100</v>
      </c>
    </row>
    <row r="554" spans="1:12" ht="27" customHeight="1">
      <c r="A554" s="31" t="s">
        <v>146</v>
      </c>
      <c r="B554" s="32"/>
      <c r="C554" s="33"/>
      <c r="D554" s="4">
        <v>980</v>
      </c>
      <c r="E554" s="3" t="s">
        <v>46</v>
      </c>
      <c r="F554" s="3" t="s">
        <v>487</v>
      </c>
      <c r="G554" s="3" t="s">
        <v>32</v>
      </c>
      <c r="H554" s="34">
        <f>SUM(H555)</f>
        <v>2330113.79</v>
      </c>
      <c r="I554" s="35"/>
      <c r="J554" s="36"/>
      <c r="K554" s="15">
        <f>SUM(K555)</f>
        <v>2330113.79</v>
      </c>
      <c r="L554" s="14">
        <f t="shared" si="29"/>
        <v>100</v>
      </c>
    </row>
    <row r="555" spans="1:12" ht="10.5" customHeight="1">
      <c r="A555" s="31" t="s">
        <v>132</v>
      </c>
      <c r="B555" s="32"/>
      <c r="C555" s="33"/>
      <c r="D555" s="4">
        <v>980</v>
      </c>
      <c r="E555" s="3" t="s">
        <v>46</v>
      </c>
      <c r="F555" s="3" t="s">
        <v>488</v>
      </c>
      <c r="G555" s="3" t="s">
        <v>123</v>
      </c>
      <c r="H555" s="34">
        <v>2330113.79</v>
      </c>
      <c r="I555" s="35"/>
      <c r="J555" s="36"/>
      <c r="K555" s="15">
        <v>2330113.79</v>
      </c>
      <c r="L555" s="14">
        <f t="shared" si="29"/>
        <v>100</v>
      </c>
    </row>
    <row r="556" spans="1:12" ht="21.75" customHeight="1">
      <c r="A556" s="31" t="s">
        <v>98</v>
      </c>
      <c r="B556" s="32"/>
      <c r="C556" s="33"/>
      <c r="D556" s="4">
        <v>980</v>
      </c>
      <c r="E556" s="3" t="s">
        <v>46</v>
      </c>
      <c r="F556" s="3" t="s">
        <v>228</v>
      </c>
      <c r="G556" s="3" t="s">
        <v>32</v>
      </c>
      <c r="H556" s="34">
        <f>SUM(H557)</f>
        <v>37324</v>
      </c>
      <c r="I556" s="35"/>
      <c r="J556" s="36"/>
      <c r="K556" s="15">
        <f>SUM(K557)</f>
        <v>37324</v>
      </c>
      <c r="L556" s="15">
        <f aca="true" t="shared" si="30" ref="L556:L569">SUM(K556/H556*100)</f>
        <v>100</v>
      </c>
    </row>
    <row r="557" spans="1:12" ht="22.5" customHeight="1">
      <c r="A557" s="31" t="s">
        <v>99</v>
      </c>
      <c r="B557" s="32"/>
      <c r="C557" s="33"/>
      <c r="D557" s="4">
        <v>980</v>
      </c>
      <c r="E557" s="3" t="s">
        <v>46</v>
      </c>
      <c r="F557" s="3" t="s">
        <v>229</v>
      </c>
      <c r="G557" s="3" t="s">
        <v>32</v>
      </c>
      <c r="H557" s="34">
        <f>SUM(H558)</f>
        <v>37324</v>
      </c>
      <c r="I557" s="35"/>
      <c r="J557" s="36"/>
      <c r="K557" s="15">
        <f>SUM(K558)</f>
        <v>37324</v>
      </c>
      <c r="L557" s="15">
        <f t="shared" si="30"/>
        <v>100</v>
      </c>
    </row>
    <row r="558" spans="1:12" ht="12" customHeight="1">
      <c r="A558" s="31" t="s">
        <v>235</v>
      </c>
      <c r="B558" s="32"/>
      <c r="C558" s="33"/>
      <c r="D558" s="4">
        <v>980</v>
      </c>
      <c r="E558" s="3" t="s">
        <v>46</v>
      </c>
      <c r="F558" s="3" t="s">
        <v>230</v>
      </c>
      <c r="G558" s="3" t="s">
        <v>32</v>
      </c>
      <c r="H558" s="34">
        <f>SUM(H561)</f>
        <v>37324</v>
      </c>
      <c r="I558" s="35"/>
      <c r="J558" s="36"/>
      <c r="K558" s="15">
        <f>SUM(K561)</f>
        <v>37324</v>
      </c>
      <c r="L558" s="15">
        <f t="shared" si="30"/>
        <v>100</v>
      </c>
    </row>
    <row r="559" spans="1:12" ht="0" customHeight="1" hidden="1">
      <c r="A559" s="31" t="s">
        <v>87</v>
      </c>
      <c r="B559" s="32"/>
      <c r="C559" s="33"/>
      <c r="D559" s="4">
        <v>980</v>
      </c>
      <c r="E559" s="3" t="s">
        <v>46</v>
      </c>
      <c r="F559" s="3" t="s">
        <v>329</v>
      </c>
      <c r="G559" s="3" t="s">
        <v>32</v>
      </c>
      <c r="H559" s="34">
        <f>SUM(H560)</f>
        <v>0</v>
      </c>
      <c r="I559" s="35"/>
      <c r="J559" s="36"/>
      <c r="K559" s="15">
        <f>SUM(K560)</f>
        <v>0</v>
      </c>
      <c r="L559" s="15" t="e">
        <f t="shared" si="30"/>
        <v>#DIV/0!</v>
      </c>
    </row>
    <row r="560" spans="1:12" ht="16.5" customHeight="1" hidden="1">
      <c r="A560" s="31" t="s">
        <v>132</v>
      </c>
      <c r="B560" s="32"/>
      <c r="C560" s="33"/>
      <c r="D560" s="4">
        <v>980</v>
      </c>
      <c r="E560" s="3" t="s">
        <v>46</v>
      </c>
      <c r="F560" s="3" t="s">
        <v>329</v>
      </c>
      <c r="G560" s="3" t="s">
        <v>123</v>
      </c>
      <c r="H560" s="34">
        <v>0</v>
      </c>
      <c r="I560" s="35"/>
      <c r="J560" s="36"/>
      <c r="K560" s="15">
        <v>0</v>
      </c>
      <c r="L560" s="15" t="e">
        <f t="shared" si="30"/>
        <v>#DIV/0!</v>
      </c>
    </row>
    <row r="561" spans="1:12" ht="22.5" customHeight="1">
      <c r="A561" s="31" t="s">
        <v>679</v>
      </c>
      <c r="B561" s="32"/>
      <c r="C561" s="33"/>
      <c r="D561" s="4">
        <v>980</v>
      </c>
      <c r="E561" s="3" t="s">
        <v>46</v>
      </c>
      <c r="F561" s="3" t="s">
        <v>523</v>
      </c>
      <c r="G561" s="3" t="s">
        <v>32</v>
      </c>
      <c r="H561" s="63">
        <f>SUM(H562)</f>
        <v>37324</v>
      </c>
      <c r="I561" s="64"/>
      <c r="J561" s="65"/>
      <c r="K561" s="15">
        <f>SUM(K562)</f>
        <v>37324</v>
      </c>
      <c r="L561" s="15">
        <f t="shared" si="30"/>
        <v>100</v>
      </c>
    </row>
    <row r="562" spans="1:12" ht="16.5" customHeight="1">
      <c r="A562" s="31" t="s">
        <v>132</v>
      </c>
      <c r="B562" s="32"/>
      <c r="C562" s="33"/>
      <c r="D562" s="4">
        <v>980</v>
      </c>
      <c r="E562" s="3" t="s">
        <v>46</v>
      </c>
      <c r="F562" s="3" t="s">
        <v>523</v>
      </c>
      <c r="G562" s="3" t="s">
        <v>123</v>
      </c>
      <c r="H562" s="63">
        <v>37324</v>
      </c>
      <c r="I562" s="64"/>
      <c r="J562" s="65"/>
      <c r="K562" s="15">
        <v>37324</v>
      </c>
      <c r="L562" s="15">
        <f t="shared" si="30"/>
        <v>100</v>
      </c>
    </row>
    <row r="563" spans="1:12" ht="12.75" customHeight="1">
      <c r="A563" s="55" t="s">
        <v>23</v>
      </c>
      <c r="B563" s="56"/>
      <c r="C563" s="57"/>
      <c r="D563" s="4">
        <v>980</v>
      </c>
      <c r="E563" s="3" t="s">
        <v>41</v>
      </c>
      <c r="F563" s="3" t="s">
        <v>224</v>
      </c>
      <c r="G563" s="3" t="s">
        <v>32</v>
      </c>
      <c r="H563" s="34">
        <f>SUM(H564,H590,H594,H596)</f>
        <v>202760971.65</v>
      </c>
      <c r="I563" s="35"/>
      <c r="J563" s="36"/>
      <c r="K563" s="15">
        <f>SUM(K564,K590,K594,K596,)</f>
        <v>198743878.98000002</v>
      </c>
      <c r="L563" s="14">
        <f t="shared" si="30"/>
        <v>98.01880379773768</v>
      </c>
    </row>
    <row r="564" spans="1:12" ht="21" customHeight="1">
      <c r="A564" s="31" t="s">
        <v>494</v>
      </c>
      <c r="B564" s="32"/>
      <c r="C564" s="33"/>
      <c r="D564" s="4">
        <v>980</v>
      </c>
      <c r="E564" s="3" t="s">
        <v>41</v>
      </c>
      <c r="F564" s="3" t="s">
        <v>268</v>
      </c>
      <c r="G564" s="3" t="s">
        <v>32</v>
      </c>
      <c r="H564" s="34">
        <f>SUM(H565+H567)</f>
        <v>201764961.97</v>
      </c>
      <c r="I564" s="35"/>
      <c r="J564" s="36"/>
      <c r="K564" s="25">
        <f>SUM(K565+K567,)</f>
        <v>197747869.3</v>
      </c>
      <c r="L564" s="14">
        <f t="shared" si="30"/>
        <v>98.00902365268095</v>
      </c>
    </row>
    <row r="565" spans="1:12" ht="35.25" customHeight="1">
      <c r="A565" s="31" t="s">
        <v>608</v>
      </c>
      <c r="B565" s="32"/>
      <c r="C565" s="33"/>
      <c r="D565" s="4">
        <v>980</v>
      </c>
      <c r="E565" s="3" t="s">
        <v>41</v>
      </c>
      <c r="F565" s="3" t="s">
        <v>609</v>
      </c>
      <c r="G565" s="3" t="s">
        <v>32</v>
      </c>
      <c r="H565" s="34">
        <f>SUM(H566)</f>
        <v>607799</v>
      </c>
      <c r="I565" s="35"/>
      <c r="J565" s="36"/>
      <c r="K565" s="15">
        <f>SUM(K566)</f>
        <v>607799</v>
      </c>
      <c r="L565" s="15">
        <f t="shared" si="30"/>
        <v>100</v>
      </c>
    </row>
    <row r="566" spans="1:12" ht="21" customHeight="1">
      <c r="A566" s="31" t="s">
        <v>132</v>
      </c>
      <c r="B566" s="32"/>
      <c r="C566" s="33"/>
      <c r="D566" s="4">
        <v>980</v>
      </c>
      <c r="E566" s="3" t="s">
        <v>41</v>
      </c>
      <c r="F566" s="3" t="s">
        <v>609</v>
      </c>
      <c r="G566" s="3" t="s">
        <v>123</v>
      </c>
      <c r="H566" s="34">
        <v>607799</v>
      </c>
      <c r="I566" s="35"/>
      <c r="J566" s="36"/>
      <c r="K566" s="25">
        <v>607799</v>
      </c>
      <c r="L566" s="15">
        <f t="shared" si="30"/>
        <v>100</v>
      </c>
    </row>
    <row r="567" spans="1:12" ht="12" customHeight="1">
      <c r="A567" s="31" t="s">
        <v>498</v>
      </c>
      <c r="B567" s="32"/>
      <c r="C567" s="33"/>
      <c r="D567" s="4">
        <v>980</v>
      </c>
      <c r="E567" s="3" t="s">
        <v>41</v>
      </c>
      <c r="F567" s="3" t="s">
        <v>277</v>
      </c>
      <c r="G567" s="3" t="s">
        <v>32</v>
      </c>
      <c r="H567" s="34">
        <f>SUM(H568,H570,H572,H574,H576,H578,H580,H582,H584,H587,)</f>
        <v>201157162.97</v>
      </c>
      <c r="I567" s="35"/>
      <c r="J567" s="36"/>
      <c r="K567" s="25">
        <f>SUM(K568,K570,K572,K574,K576,K578,K580,K582,K584,K587,)</f>
        <v>197140070.3</v>
      </c>
      <c r="L567" s="14">
        <f t="shared" si="30"/>
        <v>98.00300789159614</v>
      </c>
    </row>
    <row r="568" spans="1:12" ht="22.5" customHeight="1">
      <c r="A568" s="31" t="s">
        <v>143</v>
      </c>
      <c r="B568" s="32"/>
      <c r="C568" s="33"/>
      <c r="D568" s="4">
        <v>980</v>
      </c>
      <c r="E568" s="3" t="s">
        <v>41</v>
      </c>
      <c r="F568" s="3" t="s">
        <v>278</v>
      </c>
      <c r="G568" s="3" t="s">
        <v>32</v>
      </c>
      <c r="H568" s="34">
        <f>SUM(H569)</f>
        <v>258314</v>
      </c>
      <c r="I568" s="35"/>
      <c r="J568" s="36"/>
      <c r="K568" s="15">
        <f>SUM(K569)</f>
        <v>258314</v>
      </c>
      <c r="L568" s="14">
        <f t="shared" si="30"/>
        <v>100</v>
      </c>
    </row>
    <row r="569" spans="1:12" ht="14.25" customHeight="1">
      <c r="A569" s="31" t="s">
        <v>132</v>
      </c>
      <c r="B569" s="32"/>
      <c r="C569" s="33"/>
      <c r="D569" s="4">
        <v>980</v>
      </c>
      <c r="E569" s="3" t="s">
        <v>41</v>
      </c>
      <c r="F569" s="3" t="s">
        <v>279</v>
      </c>
      <c r="G569" s="3" t="s">
        <v>123</v>
      </c>
      <c r="H569" s="34">
        <v>258314</v>
      </c>
      <c r="I569" s="35"/>
      <c r="J569" s="36"/>
      <c r="K569" s="15">
        <v>258314</v>
      </c>
      <c r="L569" s="14">
        <f t="shared" si="30"/>
        <v>100</v>
      </c>
    </row>
    <row r="570" spans="1:12" ht="33" customHeight="1" hidden="1">
      <c r="A570" s="31" t="s">
        <v>493</v>
      </c>
      <c r="B570" s="32"/>
      <c r="C570" s="33"/>
      <c r="D570" s="4">
        <v>980</v>
      </c>
      <c r="E570" s="3" t="s">
        <v>41</v>
      </c>
      <c r="F570" s="3" t="s">
        <v>492</v>
      </c>
      <c r="G570" s="3" t="s">
        <v>32</v>
      </c>
      <c r="H570" s="34">
        <f>SUM(H571)</f>
        <v>0</v>
      </c>
      <c r="I570" s="35"/>
      <c r="J570" s="36"/>
      <c r="K570" s="15">
        <f>SUM(K571)</f>
        <v>0</v>
      </c>
      <c r="L570" s="14" t="e">
        <f aca="true" t="shared" si="31" ref="L570:L575">SUM(K570/H570*100)</f>
        <v>#DIV/0!</v>
      </c>
    </row>
    <row r="571" spans="1:12" ht="12.75" customHeight="1" hidden="1">
      <c r="A571" s="31" t="s">
        <v>132</v>
      </c>
      <c r="B571" s="32"/>
      <c r="C571" s="33"/>
      <c r="D571" s="4">
        <v>980</v>
      </c>
      <c r="E571" s="3" t="s">
        <v>41</v>
      </c>
      <c r="F571" s="3" t="s">
        <v>491</v>
      </c>
      <c r="G571" s="3" t="s">
        <v>123</v>
      </c>
      <c r="H571" s="34">
        <v>0</v>
      </c>
      <c r="I571" s="35"/>
      <c r="J571" s="36"/>
      <c r="K571" s="15">
        <v>0</v>
      </c>
      <c r="L571" s="14" t="e">
        <f t="shared" si="31"/>
        <v>#DIV/0!</v>
      </c>
    </row>
    <row r="572" spans="1:12" ht="21" customHeight="1">
      <c r="A572" s="31" t="s">
        <v>142</v>
      </c>
      <c r="B572" s="32"/>
      <c r="C572" s="33"/>
      <c r="D572" s="4">
        <v>980</v>
      </c>
      <c r="E572" s="3" t="s">
        <v>41</v>
      </c>
      <c r="F572" s="3" t="s">
        <v>281</v>
      </c>
      <c r="G572" s="3" t="s">
        <v>32</v>
      </c>
      <c r="H572" s="34">
        <f>SUM(H573)</f>
        <v>50943779.97</v>
      </c>
      <c r="I572" s="35"/>
      <c r="J572" s="36"/>
      <c r="K572" s="15">
        <f>SUM(K573)</f>
        <v>50936430.14</v>
      </c>
      <c r="L572" s="14">
        <f t="shared" si="31"/>
        <v>99.98557266460337</v>
      </c>
    </row>
    <row r="573" spans="1:12" ht="14.25" customHeight="1">
      <c r="A573" s="31" t="s">
        <v>132</v>
      </c>
      <c r="B573" s="32"/>
      <c r="C573" s="33"/>
      <c r="D573" s="4">
        <v>980</v>
      </c>
      <c r="E573" s="3" t="s">
        <v>41</v>
      </c>
      <c r="F573" s="3" t="s">
        <v>280</v>
      </c>
      <c r="G573" s="3" t="s">
        <v>123</v>
      </c>
      <c r="H573" s="34">
        <v>50943779.97</v>
      </c>
      <c r="I573" s="35"/>
      <c r="J573" s="36"/>
      <c r="K573" s="15">
        <v>50936430.14</v>
      </c>
      <c r="L573" s="14">
        <f t="shared" si="31"/>
        <v>99.98557266460337</v>
      </c>
    </row>
    <row r="574" spans="1:12" ht="27" customHeight="1" hidden="1">
      <c r="A574" s="31" t="s">
        <v>412</v>
      </c>
      <c r="B574" s="32"/>
      <c r="C574" s="33"/>
      <c r="D574" s="4">
        <v>980</v>
      </c>
      <c r="E574" s="3" t="s">
        <v>41</v>
      </c>
      <c r="F574" s="3" t="s">
        <v>413</v>
      </c>
      <c r="G574" s="3" t="s">
        <v>32</v>
      </c>
      <c r="H574" s="34">
        <f>SUM(H575)</f>
        <v>0</v>
      </c>
      <c r="I574" s="35"/>
      <c r="J574" s="36"/>
      <c r="K574" s="15">
        <f>SUM(K575)</f>
        <v>0</v>
      </c>
      <c r="L574" s="14" t="e">
        <f t="shared" si="31"/>
        <v>#DIV/0!</v>
      </c>
    </row>
    <row r="575" spans="1:12" ht="15" customHeight="1" hidden="1">
      <c r="A575" s="31" t="s">
        <v>132</v>
      </c>
      <c r="B575" s="32"/>
      <c r="C575" s="33"/>
      <c r="D575" s="4">
        <v>980</v>
      </c>
      <c r="E575" s="3" t="s">
        <v>41</v>
      </c>
      <c r="F575" s="3" t="s">
        <v>413</v>
      </c>
      <c r="G575" s="3" t="s">
        <v>123</v>
      </c>
      <c r="H575" s="34">
        <v>0</v>
      </c>
      <c r="I575" s="35"/>
      <c r="J575" s="36"/>
      <c r="K575" s="15">
        <v>0</v>
      </c>
      <c r="L575" s="14" t="e">
        <f t="shared" si="31"/>
        <v>#DIV/0!</v>
      </c>
    </row>
    <row r="576" spans="1:12" ht="24.75" customHeight="1" hidden="1">
      <c r="A576" s="31"/>
      <c r="B576" s="32"/>
      <c r="C576" s="33"/>
      <c r="D576" s="4">
        <v>980</v>
      </c>
      <c r="E576" s="3" t="s">
        <v>41</v>
      </c>
      <c r="F576" s="3"/>
      <c r="G576" s="3" t="s">
        <v>32</v>
      </c>
      <c r="H576" s="34">
        <f>SUM(H577)</f>
        <v>0</v>
      </c>
      <c r="I576" s="35"/>
      <c r="J576" s="36"/>
      <c r="K576" s="15">
        <f>SUM(K577)</f>
        <v>0</v>
      </c>
      <c r="L576" s="14" t="e">
        <f aca="true" t="shared" si="32" ref="L576:L695">SUM(K576/H576*100)</f>
        <v>#DIV/0!</v>
      </c>
    </row>
    <row r="577" spans="1:12" ht="12" customHeight="1" hidden="1">
      <c r="A577" s="31" t="s">
        <v>132</v>
      </c>
      <c r="B577" s="32"/>
      <c r="C577" s="33"/>
      <c r="D577" s="4">
        <v>980</v>
      </c>
      <c r="E577" s="3" t="s">
        <v>41</v>
      </c>
      <c r="F577" s="3"/>
      <c r="G577" s="3" t="s">
        <v>123</v>
      </c>
      <c r="H577" s="34"/>
      <c r="I577" s="35"/>
      <c r="J577" s="36"/>
      <c r="K577" s="15"/>
      <c r="L577" s="14" t="e">
        <f t="shared" si="32"/>
        <v>#DIV/0!</v>
      </c>
    </row>
    <row r="578" spans="1:12" ht="33.75" customHeight="1">
      <c r="A578" s="31" t="s">
        <v>166</v>
      </c>
      <c r="B578" s="32"/>
      <c r="C578" s="33"/>
      <c r="D578" s="4">
        <v>980</v>
      </c>
      <c r="E578" s="3" t="s">
        <v>41</v>
      </c>
      <c r="F578" s="3" t="s">
        <v>282</v>
      </c>
      <c r="G578" s="3" t="s">
        <v>32</v>
      </c>
      <c r="H578" s="34">
        <f>SUM(H579)</f>
        <v>131354449</v>
      </c>
      <c r="I578" s="35"/>
      <c r="J578" s="36"/>
      <c r="K578" s="15">
        <f>SUM(K579)</f>
        <v>131354449</v>
      </c>
      <c r="L578" s="14">
        <f t="shared" si="32"/>
        <v>100</v>
      </c>
    </row>
    <row r="579" spans="1:12" ht="12" customHeight="1">
      <c r="A579" s="31" t="s">
        <v>132</v>
      </c>
      <c r="B579" s="32"/>
      <c r="C579" s="33"/>
      <c r="D579" s="4">
        <v>980</v>
      </c>
      <c r="E579" s="3" t="s">
        <v>41</v>
      </c>
      <c r="F579" s="3" t="s">
        <v>283</v>
      </c>
      <c r="G579" s="3" t="s">
        <v>123</v>
      </c>
      <c r="H579" s="34">
        <v>131354449</v>
      </c>
      <c r="I579" s="35"/>
      <c r="J579" s="36"/>
      <c r="K579" s="15">
        <v>131354449</v>
      </c>
      <c r="L579" s="14">
        <f t="shared" si="32"/>
        <v>100</v>
      </c>
    </row>
    <row r="580" spans="1:12" ht="0" customHeight="1" hidden="1">
      <c r="A580" s="31" t="s">
        <v>535</v>
      </c>
      <c r="B580" s="32"/>
      <c r="C580" s="33"/>
      <c r="D580" s="4">
        <v>980</v>
      </c>
      <c r="E580" s="3" t="s">
        <v>41</v>
      </c>
      <c r="F580" s="3" t="s">
        <v>413</v>
      </c>
      <c r="G580" s="3" t="s">
        <v>32</v>
      </c>
      <c r="H580" s="34">
        <f>SUM(H581)</f>
        <v>0</v>
      </c>
      <c r="I580" s="35"/>
      <c r="J580" s="36"/>
      <c r="K580" s="15">
        <f>SUM(K581)</f>
        <v>0</v>
      </c>
      <c r="L580" s="14" t="e">
        <f t="shared" si="32"/>
        <v>#DIV/0!</v>
      </c>
    </row>
    <row r="581" spans="1:12" ht="21.75" customHeight="1" hidden="1">
      <c r="A581" s="31" t="s">
        <v>132</v>
      </c>
      <c r="B581" s="32"/>
      <c r="C581" s="33"/>
      <c r="D581" s="4">
        <v>980</v>
      </c>
      <c r="E581" s="3" t="s">
        <v>41</v>
      </c>
      <c r="F581" s="3" t="s">
        <v>413</v>
      </c>
      <c r="G581" s="3" t="s">
        <v>123</v>
      </c>
      <c r="H581" s="34">
        <v>0</v>
      </c>
      <c r="I581" s="35"/>
      <c r="J581" s="36"/>
      <c r="K581" s="15">
        <v>0</v>
      </c>
      <c r="L581" s="14" t="e">
        <f t="shared" si="32"/>
        <v>#DIV/0!</v>
      </c>
    </row>
    <row r="582" spans="1:12" ht="40.5" customHeight="1">
      <c r="A582" s="31" t="s">
        <v>415</v>
      </c>
      <c r="B582" s="32"/>
      <c r="C582" s="33"/>
      <c r="D582" s="4">
        <v>980</v>
      </c>
      <c r="E582" s="3" t="s">
        <v>41</v>
      </c>
      <c r="F582" s="3" t="s">
        <v>684</v>
      </c>
      <c r="G582" s="3" t="s">
        <v>32</v>
      </c>
      <c r="H582" s="34">
        <f>SUM(H583)</f>
        <v>10137900</v>
      </c>
      <c r="I582" s="35"/>
      <c r="J582" s="36"/>
      <c r="K582" s="15">
        <f>SUM(K583)</f>
        <v>8370933</v>
      </c>
      <c r="L582" s="14">
        <f t="shared" si="32"/>
        <v>82.57068031840915</v>
      </c>
    </row>
    <row r="583" spans="1:12" ht="18" customHeight="1">
      <c r="A583" s="31" t="s">
        <v>132</v>
      </c>
      <c r="B583" s="32"/>
      <c r="C583" s="33"/>
      <c r="D583" s="4">
        <v>980</v>
      </c>
      <c r="E583" s="3" t="s">
        <v>41</v>
      </c>
      <c r="F583" s="3" t="s">
        <v>416</v>
      </c>
      <c r="G583" s="3" t="s">
        <v>123</v>
      </c>
      <c r="H583" s="34">
        <v>10137900</v>
      </c>
      <c r="I583" s="35"/>
      <c r="J583" s="36"/>
      <c r="K583" s="15">
        <v>8370933</v>
      </c>
      <c r="L583" s="14">
        <f t="shared" si="32"/>
        <v>82.57068031840915</v>
      </c>
    </row>
    <row r="584" spans="1:12" ht="46.5" customHeight="1">
      <c r="A584" s="31" t="s">
        <v>669</v>
      </c>
      <c r="B584" s="32"/>
      <c r="C584" s="33"/>
      <c r="D584" s="4">
        <v>980</v>
      </c>
      <c r="E584" s="3" t="s">
        <v>41</v>
      </c>
      <c r="F584" s="3" t="s">
        <v>670</v>
      </c>
      <c r="G584" s="3" t="s">
        <v>32</v>
      </c>
      <c r="H584" s="34">
        <f>SUM(H585)</f>
        <v>4088000</v>
      </c>
      <c r="I584" s="35"/>
      <c r="J584" s="36"/>
      <c r="K584" s="15">
        <f>SUM(K585)</f>
        <v>2402710.8</v>
      </c>
      <c r="L584" s="14">
        <f t="shared" si="32"/>
        <v>58.77472602739725</v>
      </c>
    </row>
    <row r="585" spans="1:12" ht="21" customHeight="1">
      <c r="A585" s="31" t="s">
        <v>326</v>
      </c>
      <c r="B585" s="32"/>
      <c r="C585" s="33"/>
      <c r="D585" s="4">
        <v>980</v>
      </c>
      <c r="E585" s="3" t="s">
        <v>41</v>
      </c>
      <c r="F585" s="3" t="s">
        <v>671</v>
      </c>
      <c r="G585" s="3" t="s">
        <v>325</v>
      </c>
      <c r="H585" s="34">
        <f>SUM(H586)</f>
        <v>4088000</v>
      </c>
      <c r="I585" s="35"/>
      <c r="J585" s="36"/>
      <c r="K585" s="15">
        <f>SUM(K586)</f>
        <v>2402710.8</v>
      </c>
      <c r="L585" s="14">
        <f t="shared" si="32"/>
        <v>58.77472602739725</v>
      </c>
    </row>
    <row r="586" spans="1:12" ht="13.5" customHeight="1">
      <c r="A586" s="31" t="s">
        <v>132</v>
      </c>
      <c r="B586" s="32"/>
      <c r="C586" s="33"/>
      <c r="D586" s="4">
        <v>980</v>
      </c>
      <c r="E586" s="3" t="s">
        <v>41</v>
      </c>
      <c r="F586" s="3" t="s">
        <v>671</v>
      </c>
      <c r="G586" s="3" t="s">
        <v>123</v>
      </c>
      <c r="H586" s="34">
        <v>4088000</v>
      </c>
      <c r="I586" s="35"/>
      <c r="J586" s="36"/>
      <c r="K586" s="15">
        <v>2402710.8</v>
      </c>
      <c r="L586" s="14">
        <f t="shared" si="32"/>
        <v>58.77472602739725</v>
      </c>
    </row>
    <row r="587" spans="1:12" ht="30.75" customHeight="1">
      <c r="A587" s="31" t="s">
        <v>672</v>
      </c>
      <c r="B587" s="32"/>
      <c r="C587" s="33"/>
      <c r="D587" s="4">
        <v>980</v>
      </c>
      <c r="E587" s="3" t="s">
        <v>41</v>
      </c>
      <c r="F587" s="3" t="s">
        <v>673</v>
      </c>
      <c r="G587" s="3" t="s">
        <v>32</v>
      </c>
      <c r="H587" s="34">
        <f>SUM(H588)</f>
        <v>4374720</v>
      </c>
      <c r="I587" s="35"/>
      <c r="J587" s="36"/>
      <c r="K587" s="15">
        <f>SUM(K588)</f>
        <v>3817233.36</v>
      </c>
      <c r="L587" s="14">
        <f t="shared" si="32"/>
        <v>87.25663265306122</v>
      </c>
    </row>
    <row r="588" spans="1:12" ht="19.5" customHeight="1">
      <c r="A588" s="31" t="s">
        <v>326</v>
      </c>
      <c r="B588" s="32"/>
      <c r="C588" s="33"/>
      <c r="D588" s="4">
        <v>980</v>
      </c>
      <c r="E588" s="3" t="s">
        <v>41</v>
      </c>
      <c r="F588" s="3" t="s">
        <v>674</v>
      </c>
      <c r="G588" s="3" t="s">
        <v>325</v>
      </c>
      <c r="H588" s="34">
        <f>SUM(H589)</f>
        <v>4374720</v>
      </c>
      <c r="I588" s="35"/>
      <c r="J588" s="36"/>
      <c r="K588" s="15">
        <f>SUM(K589)</f>
        <v>3817233.36</v>
      </c>
      <c r="L588" s="14">
        <f t="shared" si="32"/>
        <v>87.25663265306122</v>
      </c>
    </row>
    <row r="589" spans="1:12" ht="13.5" customHeight="1">
      <c r="A589" s="31" t="s">
        <v>132</v>
      </c>
      <c r="B589" s="32"/>
      <c r="C589" s="33"/>
      <c r="D589" s="4">
        <v>980</v>
      </c>
      <c r="E589" s="3" t="s">
        <v>41</v>
      </c>
      <c r="F589" s="3" t="s">
        <v>674</v>
      </c>
      <c r="G589" s="3" t="s">
        <v>123</v>
      </c>
      <c r="H589" s="34">
        <v>4374720</v>
      </c>
      <c r="I589" s="35"/>
      <c r="J589" s="36"/>
      <c r="K589" s="15">
        <v>3817233.36</v>
      </c>
      <c r="L589" s="14">
        <f t="shared" si="32"/>
        <v>87.25663265306122</v>
      </c>
    </row>
    <row r="590" spans="1:12" ht="30.75" customHeight="1">
      <c r="A590" s="31" t="s">
        <v>496</v>
      </c>
      <c r="B590" s="32"/>
      <c r="C590" s="33"/>
      <c r="D590" s="4">
        <v>980</v>
      </c>
      <c r="E590" s="3" t="s">
        <v>41</v>
      </c>
      <c r="F590" s="3" t="s">
        <v>276</v>
      </c>
      <c r="G590" s="3" t="s">
        <v>32</v>
      </c>
      <c r="H590" s="34">
        <f>SUM(H591)</f>
        <v>924329.68</v>
      </c>
      <c r="I590" s="35"/>
      <c r="J590" s="36"/>
      <c r="K590" s="15">
        <f>SUM(K591)</f>
        <v>924329.68</v>
      </c>
      <c r="L590" s="14">
        <f aca="true" t="shared" si="33" ref="L590:L597">SUM(K590/H590*100)</f>
        <v>100</v>
      </c>
    </row>
    <row r="591" spans="1:12" ht="21" customHeight="1">
      <c r="A591" s="31" t="s">
        <v>497</v>
      </c>
      <c r="B591" s="32"/>
      <c r="C591" s="33"/>
      <c r="D591" s="4">
        <v>980</v>
      </c>
      <c r="E591" s="3" t="s">
        <v>41</v>
      </c>
      <c r="F591" s="3" t="s">
        <v>486</v>
      </c>
      <c r="G591" s="3" t="s">
        <v>32</v>
      </c>
      <c r="H591" s="34">
        <f>SUM(H593)</f>
        <v>924329.68</v>
      </c>
      <c r="I591" s="35"/>
      <c r="J591" s="36"/>
      <c r="K591" s="15">
        <f>SUM(K592)</f>
        <v>924329.68</v>
      </c>
      <c r="L591" s="14">
        <f t="shared" si="33"/>
        <v>100</v>
      </c>
    </row>
    <row r="592" spans="1:12" ht="29.25" customHeight="1">
      <c r="A592" s="31" t="s">
        <v>146</v>
      </c>
      <c r="B592" s="32"/>
      <c r="C592" s="33"/>
      <c r="D592" s="4">
        <v>980</v>
      </c>
      <c r="E592" s="3" t="s">
        <v>41</v>
      </c>
      <c r="F592" s="3" t="s">
        <v>487</v>
      </c>
      <c r="G592" s="3" t="s">
        <v>32</v>
      </c>
      <c r="H592" s="34">
        <f>SUM(H593)</f>
        <v>924329.68</v>
      </c>
      <c r="I592" s="35"/>
      <c r="J592" s="36"/>
      <c r="K592" s="15">
        <f>SUM(K593)</f>
        <v>924329.68</v>
      </c>
      <c r="L592" s="14">
        <f t="shared" si="33"/>
        <v>100</v>
      </c>
    </row>
    <row r="593" spans="1:12" ht="11.25" customHeight="1">
      <c r="A593" s="31" t="s">
        <v>132</v>
      </c>
      <c r="B593" s="32"/>
      <c r="C593" s="33"/>
      <c r="D593" s="4">
        <v>980</v>
      </c>
      <c r="E593" s="3" t="s">
        <v>41</v>
      </c>
      <c r="F593" s="3" t="s">
        <v>488</v>
      </c>
      <c r="G593" s="3" t="s">
        <v>123</v>
      </c>
      <c r="H593" s="34">
        <v>924329.68</v>
      </c>
      <c r="I593" s="35"/>
      <c r="J593" s="36"/>
      <c r="K593" s="15">
        <v>924329.68</v>
      </c>
      <c r="L593" s="14">
        <f t="shared" si="33"/>
        <v>100</v>
      </c>
    </row>
    <row r="594" spans="1:12" ht="21" customHeight="1" hidden="1">
      <c r="A594" s="31" t="s">
        <v>87</v>
      </c>
      <c r="B594" s="32"/>
      <c r="C594" s="33"/>
      <c r="D594" s="4">
        <v>980</v>
      </c>
      <c r="E594" s="3" t="s">
        <v>41</v>
      </c>
      <c r="F594" s="3" t="s">
        <v>329</v>
      </c>
      <c r="G594" s="3" t="s">
        <v>32</v>
      </c>
      <c r="H594" s="34">
        <f>SUM(H595)</f>
        <v>0</v>
      </c>
      <c r="I594" s="35"/>
      <c r="J594" s="36"/>
      <c r="K594" s="15">
        <f>SUM(K595)</f>
        <v>0</v>
      </c>
      <c r="L594" s="14" t="e">
        <f t="shared" si="33"/>
        <v>#DIV/0!</v>
      </c>
    </row>
    <row r="595" spans="1:12" ht="15.75" customHeight="1" hidden="1">
      <c r="A595" s="31" t="s">
        <v>132</v>
      </c>
      <c r="B595" s="32"/>
      <c r="C595" s="33"/>
      <c r="D595" s="4">
        <v>980</v>
      </c>
      <c r="E595" s="3" t="s">
        <v>41</v>
      </c>
      <c r="F595" s="3" t="s">
        <v>329</v>
      </c>
      <c r="G595" s="3" t="s">
        <v>123</v>
      </c>
      <c r="H595" s="34">
        <v>0</v>
      </c>
      <c r="I595" s="35"/>
      <c r="J595" s="36"/>
      <c r="K595" s="15">
        <v>0</v>
      </c>
      <c r="L595" s="14" t="e">
        <f t="shared" si="33"/>
        <v>#DIV/0!</v>
      </c>
    </row>
    <row r="596" spans="1:12" ht="24" customHeight="1">
      <c r="A596" s="31" t="s">
        <v>679</v>
      </c>
      <c r="B596" s="32"/>
      <c r="C596" s="33"/>
      <c r="D596" s="4">
        <v>980</v>
      </c>
      <c r="E596" s="3" t="s">
        <v>41</v>
      </c>
      <c r="F596" s="3" t="s">
        <v>523</v>
      </c>
      <c r="G596" s="3" t="s">
        <v>32</v>
      </c>
      <c r="H596" s="34">
        <f>SUM(H597)</f>
        <v>71680</v>
      </c>
      <c r="I596" s="35"/>
      <c r="J596" s="36"/>
      <c r="K596" s="15">
        <f>SUM(K597)</f>
        <v>71680</v>
      </c>
      <c r="L596" s="14">
        <f t="shared" si="33"/>
        <v>100</v>
      </c>
    </row>
    <row r="597" spans="1:12" ht="15.75" customHeight="1">
      <c r="A597" s="31" t="s">
        <v>132</v>
      </c>
      <c r="B597" s="32"/>
      <c r="C597" s="33"/>
      <c r="D597" s="4">
        <v>980</v>
      </c>
      <c r="E597" s="3" t="s">
        <v>41</v>
      </c>
      <c r="F597" s="3" t="s">
        <v>523</v>
      </c>
      <c r="G597" s="3" t="s">
        <v>123</v>
      </c>
      <c r="H597" s="34">
        <v>71680</v>
      </c>
      <c r="I597" s="35"/>
      <c r="J597" s="36"/>
      <c r="K597" s="15">
        <v>71680</v>
      </c>
      <c r="L597" s="14">
        <f t="shared" si="33"/>
        <v>100</v>
      </c>
    </row>
    <row r="598" spans="1:12" ht="17.25" customHeight="1">
      <c r="A598" s="55" t="s">
        <v>360</v>
      </c>
      <c r="B598" s="56"/>
      <c r="C598" s="57"/>
      <c r="D598" s="4">
        <v>980</v>
      </c>
      <c r="E598" s="3" t="s">
        <v>359</v>
      </c>
      <c r="F598" s="3" t="s">
        <v>224</v>
      </c>
      <c r="G598" s="3" t="s">
        <v>32</v>
      </c>
      <c r="H598" s="34">
        <f>SUM(H599,H602)</f>
        <v>20111371.36</v>
      </c>
      <c r="I598" s="35"/>
      <c r="J598" s="36"/>
      <c r="K598" s="15">
        <f>SUM(K599,K602)</f>
        <v>20111371.36</v>
      </c>
      <c r="L598" s="14">
        <f t="shared" si="32"/>
        <v>100</v>
      </c>
    </row>
    <row r="599" spans="1:12" ht="20.25" customHeight="1">
      <c r="A599" s="31" t="s">
        <v>499</v>
      </c>
      <c r="B599" s="32"/>
      <c r="C599" s="33"/>
      <c r="D599" s="4">
        <v>980</v>
      </c>
      <c r="E599" s="3" t="s">
        <v>359</v>
      </c>
      <c r="F599" s="3" t="s">
        <v>284</v>
      </c>
      <c r="G599" s="3" t="s">
        <v>32</v>
      </c>
      <c r="H599" s="34">
        <f>SUM(H600)</f>
        <v>18377362.68</v>
      </c>
      <c r="I599" s="35"/>
      <c r="J599" s="36"/>
      <c r="K599" s="15">
        <f>SUM(K600)</f>
        <v>18377362.68</v>
      </c>
      <c r="L599" s="14">
        <f t="shared" si="32"/>
        <v>100</v>
      </c>
    </row>
    <row r="600" spans="1:12" ht="21" customHeight="1">
      <c r="A600" s="31" t="s">
        <v>142</v>
      </c>
      <c r="B600" s="32"/>
      <c r="C600" s="33"/>
      <c r="D600" s="4">
        <v>980</v>
      </c>
      <c r="E600" s="3" t="s">
        <v>359</v>
      </c>
      <c r="F600" s="3" t="s">
        <v>285</v>
      </c>
      <c r="G600" s="3" t="s">
        <v>32</v>
      </c>
      <c r="H600" s="34">
        <f>SUM(H601)</f>
        <v>18377362.68</v>
      </c>
      <c r="I600" s="35"/>
      <c r="J600" s="36"/>
      <c r="K600" s="15">
        <f>SUM(K601)</f>
        <v>18377362.68</v>
      </c>
      <c r="L600" s="14">
        <f t="shared" si="32"/>
        <v>100</v>
      </c>
    </row>
    <row r="601" spans="1:12" ht="14.25" customHeight="1">
      <c r="A601" s="31" t="s">
        <v>132</v>
      </c>
      <c r="B601" s="32"/>
      <c r="C601" s="33"/>
      <c r="D601" s="4">
        <v>980</v>
      </c>
      <c r="E601" s="3" t="s">
        <v>359</v>
      </c>
      <c r="F601" s="3" t="s">
        <v>286</v>
      </c>
      <c r="G601" s="3" t="s">
        <v>123</v>
      </c>
      <c r="H601" s="34">
        <v>18377362.68</v>
      </c>
      <c r="I601" s="35"/>
      <c r="J601" s="36"/>
      <c r="K601" s="15">
        <v>18377362.68</v>
      </c>
      <c r="L601" s="14">
        <f t="shared" si="32"/>
        <v>100</v>
      </c>
    </row>
    <row r="602" spans="1:12" ht="33.75" customHeight="1">
      <c r="A602" s="31" t="s">
        <v>496</v>
      </c>
      <c r="B602" s="32"/>
      <c r="C602" s="33"/>
      <c r="D602" s="4">
        <v>980</v>
      </c>
      <c r="E602" s="3" t="s">
        <v>359</v>
      </c>
      <c r="F602" s="3" t="s">
        <v>276</v>
      </c>
      <c r="G602" s="3" t="s">
        <v>32</v>
      </c>
      <c r="H602" s="34">
        <f>SUM(H603)</f>
        <v>1734008.68</v>
      </c>
      <c r="I602" s="35"/>
      <c r="J602" s="36"/>
      <c r="K602" s="15">
        <f>SUM(K603)</f>
        <v>1734008.68</v>
      </c>
      <c r="L602" s="14">
        <f t="shared" si="32"/>
        <v>100</v>
      </c>
    </row>
    <row r="603" spans="1:12" ht="15" customHeight="1">
      <c r="A603" s="31" t="s">
        <v>497</v>
      </c>
      <c r="B603" s="32"/>
      <c r="C603" s="33"/>
      <c r="D603" s="4">
        <v>980</v>
      </c>
      <c r="E603" s="3" t="s">
        <v>359</v>
      </c>
      <c r="F603" s="3" t="s">
        <v>486</v>
      </c>
      <c r="G603" s="3" t="s">
        <v>32</v>
      </c>
      <c r="H603" s="34">
        <f>SUM(H605)</f>
        <v>1734008.68</v>
      </c>
      <c r="I603" s="35"/>
      <c r="J603" s="36"/>
      <c r="K603" s="15">
        <f>SUM(K604)</f>
        <v>1734008.68</v>
      </c>
      <c r="L603" s="14">
        <f t="shared" si="32"/>
        <v>100</v>
      </c>
    </row>
    <row r="604" spans="1:12" ht="26.25" customHeight="1">
      <c r="A604" s="31" t="s">
        <v>146</v>
      </c>
      <c r="B604" s="32"/>
      <c r="C604" s="33"/>
      <c r="D604" s="4">
        <v>980</v>
      </c>
      <c r="E604" s="3" t="s">
        <v>359</v>
      </c>
      <c r="F604" s="3" t="s">
        <v>487</v>
      </c>
      <c r="G604" s="3" t="s">
        <v>32</v>
      </c>
      <c r="H604" s="34">
        <f>SUM(H605)</f>
        <v>1734008.68</v>
      </c>
      <c r="I604" s="35"/>
      <c r="J604" s="36"/>
      <c r="K604" s="15">
        <f>SUM(K605)</f>
        <v>1734008.68</v>
      </c>
      <c r="L604" s="14">
        <f t="shared" si="32"/>
        <v>100</v>
      </c>
    </row>
    <row r="605" spans="1:12" ht="12" customHeight="1">
      <c r="A605" s="31" t="s">
        <v>132</v>
      </c>
      <c r="B605" s="32"/>
      <c r="C605" s="33"/>
      <c r="D605" s="4">
        <v>980</v>
      </c>
      <c r="E605" s="3" t="s">
        <v>359</v>
      </c>
      <c r="F605" s="3" t="s">
        <v>488</v>
      </c>
      <c r="G605" s="3" t="s">
        <v>123</v>
      </c>
      <c r="H605" s="34">
        <v>1734008.68</v>
      </c>
      <c r="I605" s="35"/>
      <c r="J605" s="36"/>
      <c r="K605" s="15">
        <v>1734008.68</v>
      </c>
      <c r="L605" s="14">
        <f t="shared" si="32"/>
        <v>100</v>
      </c>
    </row>
    <row r="606" spans="1:12" ht="28.5" customHeight="1" hidden="1">
      <c r="A606" s="31" t="s">
        <v>358</v>
      </c>
      <c r="B606" s="32"/>
      <c r="C606" s="33"/>
      <c r="D606" s="4">
        <v>980</v>
      </c>
      <c r="E606" s="3" t="s">
        <v>41</v>
      </c>
      <c r="F606" s="3" t="s">
        <v>316</v>
      </c>
      <c r="G606" s="3" t="s">
        <v>32</v>
      </c>
      <c r="H606" s="34">
        <f>SUM(H607)</f>
        <v>0</v>
      </c>
      <c r="I606" s="35"/>
      <c r="J606" s="36"/>
      <c r="K606" s="15">
        <f>SUM(K607)</f>
        <v>0</v>
      </c>
      <c r="L606" s="15" t="e">
        <f t="shared" si="32"/>
        <v>#DIV/0!</v>
      </c>
    </row>
    <row r="607" spans="1:12" ht="33.75" customHeight="1" hidden="1">
      <c r="A607" s="31" t="s">
        <v>324</v>
      </c>
      <c r="B607" s="32"/>
      <c r="C607" s="33"/>
      <c r="D607" s="4">
        <v>980</v>
      </c>
      <c r="E607" s="3" t="s">
        <v>41</v>
      </c>
      <c r="F607" s="3" t="s">
        <v>317</v>
      </c>
      <c r="G607" s="3" t="s">
        <v>32</v>
      </c>
      <c r="H607" s="34">
        <f>SUM(H608)</f>
        <v>0</v>
      </c>
      <c r="I607" s="35"/>
      <c r="J607" s="36"/>
      <c r="K607" s="15">
        <f>SUM(K608)</f>
        <v>0</v>
      </c>
      <c r="L607" s="15" t="e">
        <f t="shared" si="32"/>
        <v>#DIV/0!</v>
      </c>
    </row>
    <row r="608" spans="1:12" ht="15" customHeight="1" hidden="1">
      <c r="A608" s="31" t="s">
        <v>132</v>
      </c>
      <c r="B608" s="32"/>
      <c r="C608" s="33"/>
      <c r="D608" s="4">
        <v>980</v>
      </c>
      <c r="E608" s="3" t="s">
        <v>41</v>
      </c>
      <c r="F608" s="3" t="s">
        <v>318</v>
      </c>
      <c r="G608" s="3" t="s">
        <v>123</v>
      </c>
      <c r="H608" s="34">
        <v>0</v>
      </c>
      <c r="I608" s="35"/>
      <c r="J608" s="36"/>
      <c r="K608" s="15">
        <v>0</v>
      </c>
      <c r="L608" s="15" t="e">
        <f t="shared" si="32"/>
        <v>#DIV/0!</v>
      </c>
    </row>
    <row r="609" spans="1:12" ht="15" customHeight="1" hidden="1">
      <c r="A609" s="31" t="s">
        <v>116</v>
      </c>
      <c r="B609" s="32"/>
      <c r="C609" s="33"/>
      <c r="D609" s="4">
        <v>980</v>
      </c>
      <c r="E609" s="3" t="s">
        <v>41</v>
      </c>
      <c r="F609" s="3" t="s">
        <v>149</v>
      </c>
      <c r="G609" s="3" t="s">
        <v>32</v>
      </c>
      <c r="H609" s="34">
        <f>SUM(H610)</f>
        <v>0</v>
      </c>
      <c r="I609" s="35"/>
      <c r="J609" s="36"/>
      <c r="K609" s="17"/>
      <c r="L609" s="14" t="e">
        <f t="shared" si="32"/>
        <v>#DIV/0!</v>
      </c>
    </row>
    <row r="610" spans="1:12" ht="18" customHeight="1" hidden="1">
      <c r="A610" s="31" t="s">
        <v>135</v>
      </c>
      <c r="B610" s="32"/>
      <c r="C610" s="33"/>
      <c r="D610" s="4">
        <v>980</v>
      </c>
      <c r="E610" s="3" t="s">
        <v>41</v>
      </c>
      <c r="F610" s="3" t="s">
        <v>150</v>
      </c>
      <c r="G610" s="3" t="s">
        <v>32</v>
      </c>
      <c r="H610" s="34">
        <f>SUM(H612)</f>
        <v>0</v>
      </c>
      <c r="I610" s="35"/>
      <c r="J610" s="36"/>
      <c r="K610" s="17"/>
      <c r="L610" s="14" t="e">
        <f t="shared" si="32"/>
        <v>#DIV/0!</v>
      </c>
    </row>
    <row r="611" spans="1:12" ht="10.5" customHeight="1" hidden="1">
      <c r="A611" s="31" t="s">
        <v>156</v>
      </c>
      <c r="B611" s="32"/>
      <c r="C611" s="33"/>
      <c r="D611" s="4">
        <v>980</v>
      </c>
      <c r="E611" s="3" t="s">
        <v>41</v>
      </c>
      <c r="F611" s="3" t="s">
        <v>175</v>
      </c>
      <c r="G611" s="3" t="s">
        <v>32</v>
      </c>
      <c r="H611" s="34">
        <f>SUM(H612)</f>
        <v>0</v>
      </c>
      <c r="I611" s="35"/>
      <c r="J611" s="36"/>
      <c r="K611" s="17"/>
      <c r="L611" s="14" t="e">
        <f t="shared" si="32"/>
        <v>#DIV/0!</v>
      </c>
    </row>
    <row r="612" spans="1:12" ht="0.75" customHeight="1" hidden="1">
      <c r="A612" s="31" t="s">
        <v>132</v>
      </c>
      <c r="B612" s="32"/>
      <c r="C612" s="33"/>
      <c r="D612" s="4">
        <v>980</v>
      </c>
      <c r="E612" s="3" t="s">
        <v>41</v>
      </c>
      <c r="F612" s="3" t="s">
        <v>176</v>
      </c>
      <c r="G612" s="3" t="s">
        <v>123</v>
      </c>
      <c r="H612" s="34">
        <v>0</v>
      </c>
      <c r="I612" s="35"/>
      <c r="J612" s="36"/>
      <c r="K612" s="17"/>
      <c r="L612" s="14" t="e">
        <f t="shared" si="32"/>
        <v>#DIV/0!</v>
      </c>
    </row>
    <row r="613" spans="1:12" ht="15" customHeight="1">
      <c r="A613" s="55" t="s">
        <v>24</v>
      </c>
      <c r="B613" s="56"/>
      <c r="C613" s="57"/>
      <c r="D613" s="4">
        <v>980</v>
      </c>
      <c r="E613" s="3" t="s">
        <v>47</v>
      </c>
      <c r="F613" s="3" t="s">
        <v>224</v>
      </c>
      <c r="G613" s="3" t="s">
        <v>32</v>
      </c>
      <c r="H613" s="34">
        <f>SUM(H614)</f>
        <v>1664278.32</v>
      </c>
      <c r="I613" s="35"/>
      <c r="J613" s="36"/>
      <c r="K613" s="15">
        <f>SUM(K614)</f>
        <v>1664278.32</v>
      </c>
      <c r="L613" s="14">
        <f t="shared" si="32"/>
        <v>100</v>
      </c>
    </row>
    <row r="614" spans="1:12" ht="24.75" customHeight="1">
      <c r="A614" s="31" t="s">
        <v>499</v>
      </c>
      <c r="B614" s="32"/>
      <c r="C614" s="33"/>
      <c r="D614" s="4">
        <v>980</v>
      </c>
      <c r="E614" s="3" t="s">
        <v>47</v>
      </c>
      <c r="F614" s="3" t="s">
        <v>284</v>
      </c>
      <c r="G614" s="3" t="s">
        <v>32</v>
      </c>
      <c r="H614" s="34">
        <f>SUM(H615,H617)</f>
        <v>1664278.32</v>
      </c>
      <c r="I614" s="35"/>
      <c r="J614" s="36"/>
      <c r="K614" s="15">
        <f>SUM(K615,K617)</f>
        <v>1664278.32</v>
      </c>
      <c r="L614" s="15">
        <f t="shared" si="32"/>
        <v>100</v>
      </c>
    </row>
    <row r="615" spans="1:12" ht="18" customHeight="1">
      <c r="A615" s="31" t="s">
        <v>155</v>
      </c>
      <c r="B615" s="32"/>
      <c r="C615" s="33"/>
      <c r="D615" s="4">
        <v>980</v>
      </c>
      <c r="E615" s="3" t="s">
        <v>47</v>
      </c>
      <c r="F615" s="3" t="s">
        <v>287</v>
      </c>
      <c r="G615" s="3" t="s">
        <v>32</v>
      </c>
      <c r="H615" s="34">
        <f>SUM(H616)</f>
        <v>1144293.87</v>
      </c>
      <c r="I615" s="35"/>
      <c r="J615" s="36"/>
      <c r="K615" s="15">
        <f>SUM(K616)</f>
        <v>1144293.87</v>
      </c>
      <c r="L615" s="15">
        <f t="shared" si="32"/>
        <v>100</v>
      </c>
    </row>
    <row r="616" spans="1:12" ht="14.25" customHeight="1">
      <c r="A616" s="31" t="s">
        <v>132</v>
      </c>
      <c r="B616" s="32"/>
      <c r="C616" s="33"/>
      <c r="D616" s="4">
        <v>980</v>
      </c>
      <c r="E616" s="3" t="s">
        <v>47</v>
      </c>
      <c r="F616" s="3" t="s">
        <v>288</v>
      </c>
      <c r="G616" s="3" t="s">
        <v>123</v>
      </c>
      <c r="H616" s="34">
        <v>1144293.87</v>
      </c>
      <c r="I616" s="35"/>
      <c r="J616" s="36"/>
      <c r="K616" s="15">
        <v>1144293.87</v>
      </c>
      <c r="L616" s="15">
        <f t="shared" si="32"/>
        <v>100</v>
      </c>
    </row>
    <row r="617" spans="1:12" ht="30.75" customHeight="1">
      <c r="A617" s="31" t="s">
        <v>136</v>
      </c>
      <c r="B617" s="32"/>
      <c r="C617" s="33"/>
      <c r="D617" s="4">
        <v>980</v>
      </c>
      <c r="E617" s="3" t="s">
        <v>47</v>
      </c>
      <c r="F617" s="3" t="s">
        <v>289</v>
      </c>
      <c r="G617" s="3" t="s">
        <v>32</v>
      </c>
      <c r="H617" s="34">
        <f>SUM(H618:J619)</f>
        <v>519984.45</v>
      </c>
      <c r="I617" s="35"/>
      <c r="J617" s="36"/>
      <c r="K617" s="19">
        <f>SUM(K618:K619)</f>
        <v>519984.45</v>
      </c>
      <c r="L617" s="19">
        <f t="shared" si="32"/>
        <v>100</v>
      </c>
    </row>
    <row r="618" spans="1:12" ht="21" customHeight="1" hidden="1">
      <c r="A618" s="31" t="s">
        <v>213</v>
      </c>
      <c r="B618" s="32"/>
      <c r="C618" s="33"/>
      <c r="D618" s="4">
        <v>980</v>
      </c>
      <c r="E618" s="3" t="s">
        <v>47</v>
      </c>
      <c r="F618" s="3" t="s">
        <v>290</v>
      </c>
      <c r="G618" s="3" t="s">
        <v>214</v>
      </c>
      <c r="H618" s="34">
        <v>0</v>
      </c>
      <c r="I618" s="35"/>
      <c r="J618" s="36"/>
      <c r="K618" s="19">
        <v>0</v>
      </c>
      <c r="L618" s="19" t="e">
        <f t="shared" si="32"/>
        <v>#DIV/0!</v>
      </c>
    </row>
    <row r="619" spans="1:12" ht="13.5" customHeight="1">
      <c r="A619" s="31" t="s">
        <v>132</v>
      </c>
      <c r="B619" s="32"/>
      <c r="C619" s="33"/>
      <c r="D619" s="4">
        <v>980</v>
      </c>
      <c r="E619" s="3" t="s">
        <v>47</v>
      </c>
      <c r="F619" s="3" t="s">
        <v>290</v>
      </c>
      <c r="G619" s="3" t="s">
        <v>123</v>
      </c>
      <c r="H619" s="34">
        <v>519984.45</v>
      </c>
      <c r="I619" s="35"/>
      <c r="J619" s="36"/>
      <c r="K619" s="19">
        <v>519984.45</v>
      </c>
      <c r="L619" s="19">
        <f t="shared" si="32"/>
        <v>100</v>
      </c>
    </row>
    <row r="620" spans="1:12" ht="12" customHeight="1">
      <c r="A620" s="55" t="s">
        <v>15</v>
      </c>
      <c r="B620" s="56"/>
      <c r="C620" s="57"/>
      <c r="D620" s="4">
        <v>980</v>
      </c>
      <c r="E620" s="3" t="s">
        <v>37</v>
      </c>
      <c r="F620" s="3" t="s">
        <v>224</v>
      </c>
      <c r="G620" s="3" t="s">
        <v>32</v>
      </c>
      <c r="H620" s="34">
        <f>SUM(H621)</f>
        <v>14802916.77</v>
      </c>
      <c r="I620" s="35"/>
      <c r="J620" s="36"/>
      <c r="K620" s="19">
        <f>SUM(K621)</f>
        <v>14802916.77</v>
      </c>
      <c r="L620" s="19">
        <f t="shared" si="32"/>
        <v>100</v>
      </c>
    </row>
    <row r="621" spans="1:12" ht="21.75" customHeight="1">
      <c r="A621" s="31" t="s">
        <v>494</v>
      </c>
      <c r="B621" s="32"/>
      <c r="C621" s="33"/>
      <c r="D621" s="4">
        <v>980</v>
      </c>
      <c r="E621" s="3" t="s">
        <v>37</v>
      </c>
      <c r="F621" s="3" t="s">
        <v>268</v>
      </c>
      <c r="G621" s="3" t="s">
        <v>32</v>
      </c>
      <c r="H621" s="34">
        <f>SUM(H622)</f>
        <v>14802916.77</v>
      </c>
      <c r="I621" s="35"/>
      <c r="J621" s="36"/>
      <c r="K621" s="15">
        <f>SUM(K623)</f>
        <v>14802916.77</v>
      </c>
      <c r="L621" s="15">
        <f t="shared" si="32"/>
        <v>100</v>
      </c>
    </row>
    <row r="622" spans="1:12" ht="21.75" customHeight="1" hidden="1">
      <c r="A622" s="31"/>
      <c r="B622" s="32"/>
      <c r="C622" s="33"/>
      <c r="D622" s="4">
        <v>980</v>
      </c>
      <c r="E622" s="3" t="s">
        <v>37</v>
      </c>
      <c r="F622" s="3" t="s">
        <v>291</v>
      </c>
      <c r="G622" s="3" t="s">
        <v>32</v>
      </c>
      <c r="H622" s="34">
        <f>SUM(H623)</f>
        <v>14802916.77</v>
      </c>
      <c r="I622" s="35"/>
      <c r="J622" s="36"/>
      <c r="K622" s="17"/>
      <c r="L622" s="14">
        <f t="shared" si="32"/>
        <v>0</v>
      </c>
    </row>
    <row r="623" spans="1:12" ht="21.75" customHeight="1">
      <c r="A623" s="31" t="s">
        <v>142</v>
      </c>
      <c r="B623" s="32"/>
      <c r="C623" s="33"/>
      <c r="D623" s="4">
        <v>980</v>
      </c>
      <c r="E623" s="3" t="s">
        <v>37</v>
      </c>
      <c r="F623" s="3" t="s">
        <v>292</v>
      </c>
      <c r="G623" s="3" t="s">
        <v>32</v>
      </c>
      <c r="H623" s="34">
        <f>SUM(H624,H626,H628,H630)</f>
        <v>14802916.77</v>
      </c>
      <c r="I623" s="35"/>
      <c r="J623" s="36"/>
      <c r="K623" s="15">
        <f>SUM(K624,K626,K628,K630,)</f>
        <v>14802916.77</v>
      </c>
      <c r="L623" s="14">
        <f t="shared" si="32"/>
        <v>100</v>
      </c>
    </row>
    <row r="624" spans="1:12" ht="30.75" customHeight="1">
      <c r="A624" s="31" t="s">
        <v>100</v>
      </c>
      <c r="B624" s="32"/>
      <c r="C624" s="33"/>
      <c r="D624" s="4">
        <v>980</v>
      </c>
      <c r="E624" s="3" t="s">
        <v>37</v>
      </c>
      <c r="F624" s="3" t="s">
        <v>293</v>
      </c>
      <c r="G624" s="3" t="s">
        <v>102</v>
      </c>
      <c r="H624" s="34">
        <f>SUM(H625)</f>
        <v>12826165.81</v>
      </c>
      <c r="I624" s="35"/>
      <c r="J624" s="36"/>
      <c r="K624" s="15">
        <f>SUM(K625)</f>
        <v>12826165.81</v>
      </c>
      <c r="L624" s="14">
        <f t="shared" si="32"/>
        <v>100</v>
      </c>
    </row>
    <row r="625" spans="1:12" ht="15" customHeight="1">
      <c r="A625" s="31" t="s">
        <v>164</v>
      </c>
      <c r="B625" s="32"/>
      <c r="C625" s="33"/>
      <c r="D625" s="4">
        <v>980</v>
      </c>
      <c r="E625" s="3" t="s">
        <v>37</v>
      </c>
      <c r="F625" s="3" t="s">
        <v>293</v>
      </c>
      <c r="G625" s="3" t="s">
        <v>163</v>
      </c>
      <c r="H625" s="34">
        <v>12826165.81</v>
      </c>
      <c r="I625" s="35"/>
      <c r="J625" s="36"/>
      <c r="K625" s="15">
        <v>12826165.81</v>
      </c>
      <c r="L625" s="14">
        <f t="shared" si="32"/>
        <v>100</v>
      </c>
    </row>
    <row r="626" spans="1:12" ht="15" customHeight="1">
      <c r="A626" s="31" t="s">
        <v>124</v>
      </c>
      <c r="B626" s="32"/>
      <c r="C626" s="33"/>
      <c r="D626" s="4">
        <v>980</v>
      </c>
      <c r="E626" s="3" t="s">
        <v>37</v>
      </c>
      <c r="F626" s="3" t="s">
        <v>293</v>
      </c>
      <c r="G626" s="3" t="s">
        <v>109</v>
      </c>
      <c r="H626" s="34">
        <f>SUM(H627)</f>
        <v>1827130.34</v>
      </c>
      <c r="I626" s="35"/>
      <c r="J626" s="36"/>
      <c r="K626" s="15">
        <f>SUM(K627)</f>
        <v>1827130.34</v>
      </c>
      <c r="L626" s="14">
        <f t="shared" si="32"/>
        <v>100</v>
      </c>
    </row>
    <row r="627" spans="1:12" ht="24" customHeight="1">
      <c r="A627" s="31" t="s">
        <v>108</v>
      </c>
      <c r="B627" s="32"/>
      <c r="C627" s="33"/>
      <c r="D627" s="4">
        <v>980</v>
      </c>
      <c r="E627" s="3" t="s">
        <v>37</v>
      </c>
      <c r="F627" s="3" t="s">
        <v>293</v>
      </c>
      <c r="G627" s="3" t="s">
        <v>110</v>
      </c>
      <c r="H627" s="34">
        <v>1827130.34</v>
      </c>
      <c r="I627" s="35"/>
      <c r="J627" s="36"/>
      <c r="K627" s="15">
        <v>1827130.34</v>
      </c>
      <c r="L627" s="14">
        <f t="shared" si="32"/>
        <v>100</v>
      </c>
    </row>
    <row r="628" spans="1:12" ht="16.5" customHeight="1" hidden="1">
      <c r="A628" s="32" t="s">
        <v>117</v>
      </c>
      <c r="B628" s="32"/>
      <c r="C628" s="33"/>
      <c r="D628" s="4">
        <v>980</v>
      </c>
      <c r="E628" s="3" t="s">
        <v>37</v>
      </c>
      <c r="F628" s="3" t="s">
        <v>293</v>
      </c>
      <c r="G628" s="3" t="s">
        <v>118</v>
      </c>
      <c r="H628" s="34">
        <f>SUM(H629)</f>
        <v>0</v>
      </c>
      <c r="I628" s="35"/>
      <c r="J628" s="36"/>
      <c r="K628" s="15">
        <f>SUM(K629)</f>
        <v>0</v>
      </c>
      <c r="L628" s="14" t="e">
        <f t="shared" si="32"/>
        <v>#DIV/0!</v>
      </c>
    </row>
    <row r="629" spans="1:12" ht="21.75" customHeight="1" hidden="1">
      <c r="A629" s="32" t="s">
        <v>403</v>
      </c>
      <c r="B629" s="32"/>
      <c r="C629" s="33"/>
      <c r="D629" s="4">
        <v>980</v>
      </c>
      <c r="E629" s="3" t="s">
        <v>37</v>
      </c>
      <c r="F629" s="3" t="s">
        <v>293</v>
      </c>
      <c r="G629" s="3" t="s">
        <v>214</v>
      </c>
      <c r="H629" s="34">
        <v>0</v>
      </c>
      <c r="I629" s="35"/>
      <c r="J629" s="36"/>
      <c r="K629" s="15">
        <v>0</v>
      </c>
      <c r="L629" s="15" t="e">
        <f t="shared" si="32"/>
        <v>#DIV/0!</v>
      </c>
    </row>
    <row r="630" spans="1:12" ht="12" customHeight="1">
      <c r="A630" s="32" t="s">
        <v>191</v>
      </c>
      <c r="B630" s="32"/>
      <c r="C630" s="33"/>
      <c r="D630" s="4">
        <v>980</v>
      </c>
      <c r="E630" s="3" t="s">
        <v>37</v>
      </c>
      <c r="F630" s="3" t="s">
        <v>293</v>
      </c>
      <c r="G630" s="3" t="s">
        <v>127</v>
      </c>
      <c r="H630" s="34">
        <f>SUM(H631:J632)</f>
        <v>149620.62</v>
      </c>
      <c r="I630" s="35"/>
      <c r="J630" s="36"/>
      <c r="K630" s="15">
        <f>SUM(K631:K632)</f>
        <v>149620.62</v>
      </c>
      <c r="L630" s="15">
        <f t="shared" si="32"/>
        <v>100</v>
      </c>
    </row>
    <row r="631" spans="1:12" ht="14.25" customHeight="1" hidden="1">
      <c r="A631" s="32" t="s">
        <v>212</v>
      </c>
      <c r="B631" s="32"/>
      <c r="C631" s="33"/>
      <c r="D631" s="4">
        <v>980</v>
      </c>
      <c r="E631" s="3" t="s">
        <v>37</v>
      </c>
      <c r="F631" s="3" t="s">
        <v>293</v>
      </c>
      <c r="G631" s="3" t="s">
        <v>211</v>
      </c>
      <c r="H631" s="34">
        <v>0</v>
      </c>
      <c r="I631" s="35"/>
      <c r="J631" s="36"/>
      <c r="K631" s="15">
        <v>0</v>
      </c>
      <c r="L631" s="15" t="e">
        <f t="shared" si="32"/>
        <v>#DIV/0!</v>
      </c>
    </row>
    <row r="632" spans="1:12" ht="13.5" customHeight="1">
      <c r="A632" s="32" t="s">
        <v>165</v>
      </c>
      <c r="B632" s="32"/>
      <c r="C632" s="33"/>
      <c r="D632" s="4">
        <v>980</v>
      </c>
      <c r="E632" s="3" t="s">
        <v>37</v>
      </c>
      <c r="F632" s="3" t="s">
        <v>293</v>
      </c>
      <c r="G632" s="3" t="s">
        <v>128</v>
      </c>
      <c r="H632" s="34">
        <v>149620.62</v>
      </c>
      <c r="I632" s="35"/>
      <c r="J632" s="36"/>
      <c r="K632" s="15">
        <v>149620.62</v>
      </c>
      <c r="L632" s="15">
        <f t="shared" si="32"/>
        <v>100</v>
      </c>
    </row>
    <row r="633" spans="1:12" ht="15" customHeight="1">
      <c r="A633" s="55" t="s">
        <v>16</v>
      </c>
      <c r="B633" s="56"/>
      <c r="C633" s="57"/>
      <c r="D633" s="4">
        <v>980</v>
      </c>
      <c r="E633" s="3" t="s">
        <v>39</v>
      </c>
      <c r="F633" s="3" t="s">
        <v>224</v>
      </c>
      <c r="G633" s="3" t="s">
        <v>32</v>
      </c>
      <c r="H633" s="34">
        <f>SUM(H634,H638,H646)</f>
        <v>2369962.36</v>
      </c>
      <c r="I633" s="35"/>
      <c r="J633" s="36"/>
      <c r="K633" s="15">
        <f>SUM(K634,K638,K646)</f>
        <v>2174142.38</v>
      </c>
      <c r="L633" s="15">
        <f t="shared" si="32"/>
        <v>91.73742236142517</v>
      </c>
    </row>
    <row r="634" spans="1:12" ht="15" customHeight="1">
      <c r="A634" s="55" t="s">
        <v>96</v>
      </c>
      <c r="B634" s="56"/>
      <c r="C634" s="57"/>
      <c r="D634" s="4">
        <v>980</v>
      </c>
      <c r="E634" s="3" t="s">
        <v>94</v>
      </c>
      <c r="F634" s="3" t="s">
        <v>224</v>
      </c>
      <c r="G634" s="3" t="s">
        <v>32</v>
      </c>
      <c r="H634" s="34">
        <f>SUM(H635)</f>
        <v>1598980.02</v>
      </c>
      <c r="I634" s="35"/>
      <c r="J634" s="36"/>
      <c r="K634" s="15">
        <f>SUM(K635)</f>
        <v>1403160.04</v>
      </c>
      <c r="L634" s="15">
        <f t="shared" si="32"/>
        <v>87.75344422377461</v>
      </c>
    </row>
    <row r="635" spans="1:12" ht="22.5" customHeight="1">
      <c r="A635" s="55" t="s">
        <v>494</v>
      </c>
      <c r="B635" s="56"/>
      <c r="C635" s="57"/>
      <c r="D635" s="4">
        <v>980</v>
      </c>
      <c r="E635" s="3" t="s">
        <v>94</v>
      </c>
      <c r="F635" s="3" t="s">
        <v>268</v>
      </c>
      <c r="G635" s="3" t="s">
        <v>32</v>
      </c>
      <c r="H635" s="34">
        <f>SUM(H636)</f>
        <v>1598980.02</v>
      </c>
      <c r="I635" s="35"/>
      <c r="J635" s="36"/>
      <c r="K635" s="15">
        <f>SUM(K636)</f>
        <v>1403160.04</v>
      </c>
      <c r="L635" s="15">
        <f>SUM(K635/H635*100)</f>
        <v>87.75344422377461</v>
      </c>
    </row>
    <row r="636" spans="1:12" ht="39" customHeight="1">
      <c r="A636" s="31" t="s">
        <v>414</v>
      </c>
      <c r="B636" s="32"/>
      <c r="C636" s="33"/>
      <c r="D636" s="4">
        <v>980</v>
      </c>
      <c r="E636" s="3" t="s">
        <v>94</v>
      </c>
      <c r="F636" s="3" t="s">
        <v>630</v>
      </c>
      <c r="G636" s="3" t="s">
        <v>32</v>
      </c>
      <c r="H636" s="34">
        <f>SUM(H637)</f>
        <v>1598980.02</v>
      </c>
      <c r="I636" s="35"/>
      <c r="J636" s="36"/>
      <c r="K636" s="15">
        <f>SUM(K637)</f>
        <v>1403160.04</v>
      </c>
      <c r="L636" s="15">
        <f>SUM(K636/H636*100)</f>
        <v>87.75344422377461</v>
      </c>
    </row>
    <row r="637" spans="1:12" ht="15" customHeight="1">
      <c r="A637" s="31" t="s">
        <v>132</v>
      </c>
      <c r="B637" s="32"/>
      <c r="C637" s="33"/>
      <c r="D637" s="4">
        <v>980</v>
      </c>
      <c r="E637" s="3" t="s">
        <v>94</v>
      </c>
      <c r="F637" s="3" t="s">
        <v>630</v>
      </c>
      <c r="G637" s="3" t="s">
        <v>123</v>
      </c>
      <c r="H637" s="34">
        <v>1598980.02</v>
      </c>
      <c r="I637" s="35"/>
      <c r="J637" s="36"/>
      <c r="K637" s="15">
        <v>1403160.04</v>
      </c>
      <c r="L637" s="15">
        <f>SUM(K637/H637*100)</f>
        <v>87.75344422377461</v>
      </c>
    </row>
    <row r="638" spans="1:12" ht="15" customHeight="1">
      <c r="A638" s="55" t="s">
        <v>62</v>
      </c>
      <c r="B638" s="56"/>
      <c r="C638" s="57"/>
      <c r="D638" s="4">
        <v>980</v>
      </c>
      <c r="E638" s="3" t="s">
        <v>61</v>
      </c>
      <c r="F638" s="3" t="s">
        <v>224</v>
      </c>
      <c r="G638" s="3" t="s">
        <v>32</v>
      </c>
      <c r="H638" s="34">
        <f>SUM(H639)</f>
        <v>740982.34</v>
      </c>
      <c r="I638" s="35"/>
      <c r="J638" s="36"/>
      <c r="K638" s="15">
        <f>SUM(K639)</f>
        <v>740982.34</v>
      </c>
      <c r="L638" s="15">
        <f t="shared" si="32"/>
        <v>100</v>
      </c>
    </row>
    <row r="639" spans="1:12" ht="24" customHeight="1">
      <c r="A639" s="31" t="s">
        <v>432</v>
      </c>
      <c r="B639" s="32"/>
      <c r="C639" s="33"/>
      <c r="D639" s="4">
        <v>980</v>
      </c>
      <c r="E639" s="3" t="s">
        <v>61</v>
      </c>
      <c r="F639" s="3" t="s">
        <v>254</v>
      </c>
      <c r="G639" s="3" t="s">
        <v>32</v>
      </c>
      <c r="H639" s="34">
        <f>SUM(H640)</f>
        <v>740982.34</v>
      </c>
      <c r="I639" s="35"/>
      <c r="J639" s="36"/>
      <c r="K639" s="15">
        <f>SUM(K641,K643)</f>
        <v>740982.34</v>
      </c>
      <c r="L639" s="14">
        <f t="shared" si="32"/>
        <v>100</v>
      </c>
    </row>
    <row r="640" spans="1:12" ht="22.5" customHeight="1" hidden="1">
      <c r="A640" s="31"/>
      <c r="B640" s="32"/>
      <c r="C640" s="33"/>
      <c r="D640" s="4">
        <v>980</v>
      </c>
      <c r="E640" s="3" t="s">
        <v>61</v>
      </c>
      <c r="F640" s="3" t="s">
        <v>294</v>
      </c>
      <c r="G640" s="3" t="s">
        <v>32</v>
      </c>
      <c r="H640" s="34">
        <f>SUM(H641,H643)</f>
        <v>740982.34</v>
      </c>
      <c r="I640" s="35"/>
      <c r="J640" s="36"/>
      <c r="K640" s="17"/>
      <c r="L640" s="14">
        <f t="shared" si="32"/>
        <v>0</v>
      </c>
    </row>
    <row r="641" spans="1:12" ht="17.25" customHeight="1">
      <c r="A641" s="31" t="s">
        <v>124</v>
      </c>
      <c r="B641" s="32"/>
      <c r="C641" s="33"/>
      <c r="D641" s="4">
        <v>980</v>
      </c>
      <c r="E641" s="3" t="s">
        <v>61</v>
      </c>
      <c r="F641" s="3" t="s">
        <v>295</v>
      </c>
      <c r="G641" s="3" t="s">
        <v>109</v>
      </c>
      <c r="H641" s="34">
        <f>SUM(H642)</f>
        <v>5164.73</v>
      </c>
      <c r="I641" s="35"/>
      <c r="J641" s="36"/>
      <c r="K641" s="15">
        <f>SUM(K642)</f>
        <v>5164.73</v>
      </c>
      <c r="L641" s="14">
        <f t="shared" si="32"/>
        <v>100</v>
      </c>
    </row>
    <row r="642" spans="1:12" ht="21.75" customHeight="1">
      <c r="A642" s="31" t="s">
        <v>108</v>
      </c>
      <c r="B642" s="32"/>
      <c r="C642" s="33"/>
      <c r="D642" s="4">
        <v>980</v>
      </c>
      <c r="E642" s="3" t="s">
        <v>61</v>
      </c>
      <c r="F642" s="3" t="s">
        <v>295</v>
      </c>
      <c r="G642" s="3" t="s">
        <v>110</v>
      </c>
      <c r="H642" s="34">
        <v>5164.73</v>
      </c>
      <c r="I642" s="35"/>
      <c r="J642" s="36"/>
      <c r="K642" s="15">
        <v>5164.73</v>
      </c>
      <c r="L642" s="14">
        <f t="shared" si="32"/>
        <v>100</v>
      </c>
    </row>
    <row r="643" spans="1:12" ht="33" customHeight="1">
      <c r="A643" s="31" t="s">
        <v>137</v>
      </c>
      <c r="B643" s="32"/>
      <c r="C643" s="33"/>
      <c r="D643" s="4">
        <v>980</v>
      </c>
      <c r="E643" s="3" t="s">
        <v>61</v>
      </c>
      <c r="F643" s="3" t="s">
        <v>295</v>
      </c>
      <c r="G643" s="3" t="s">
        <v>32</v>
      </c>
      <c r="H643" s="34">
        <f>SUM(H644)</f>
        <v>735817.61</v>
      </c>
      <c r="I643" s="35"/>
      <c r="J643" s="36"/>
      <c r="K643" s="15">
        <f>SUM(K644)</f>
        <v>735817.61</v>
      </c>
      <c r="L643" s="14">
        <f t="shared" si="32"/>
        <v>100</v>
      </c>
    </row>
    <row r="644" spans="1:12" ht="13.5" customHeight="1">
      <c r="A644" s="31" t="s">
        <v>117</v>
      </c>
      <c r="B644" s="32"/>
      <c r="C644" s="33"/>
      <c r="D644" s="4">
        <v>980</v>
      </c>
      <c r="E644" s="3" t="s">
        <v>61</v>
      </c>
      <c r="F644" s="3" t="s">
        <v>295</v>
      </c>
      <c r="G644" s="3" t="s">
        <v>118</v>
      </c>
      <c r="H644" s="34">
        <f>SUM(H645)</f>
        <v>735817.61</v>
      </c>
      <c r="I644" s="35"/>
      <c r="J644" s="36"/>
      <c r="K644" s="15">
        <f>SUM(K645)</f>
        <v>735817.61</v>
      </c>
      <c r="L644" s="14">
        <f t="shared" si="32"/>
        <v>100</v>
      </c>
    </row>
    <row r="645" spans="1:12" ht="12" customHeight="1">
      <c r="A645" s="31" t="s">
        <v>162</v>
      </c>
      <c r="B645" s="32"/>
      <c r="C645" s="33"/>
      <c r="D645" s="4">
        <v>980</v>
      </c>
      <c r="E645" s="3" t="s">
        <v>61</v>
      </c>
      <c r="F645" s="3" t="s">
        <v>295</v>
      </c>
      <c r="G645" s="3" t="s">
        <v>119</v>
      </c>
      <c r="H645" s="34">
        <v>735817.61</v>
      </c>
      <c r="I645" s="35"/>
      <c r="J645" s="36"/>
      <c r="K645" s="15">
        <v>735817.61</v>
      </c>
      <c r="L645" s="14">
        <f t="shared" si="32"/>
        <v>100</v>
      </c>
    </row>
    <row r="646" spans="1:12" ht="17.25" customHeight="1">
      <c r="A646" s="56" t="s">
        <v>91</v>
      </c>
      <c r="B646" s="56"/>
      <c r="C646" s="57"/>
      <c r="D646" s="4">
        <v>980</v>
      </c>
      <c r="E646" s="3" t="s">
        <v>90</v>
      </c>
      <c r="F646" s="3" t="s">
        <v>224</v>
      </c>
      <c r="G646" s="3" t="s">
        <v>32</v>
      </c>
      <c r="H646" s="34">
        <f>SUM(H647)</f>
        <v>30000</v>
      </c>
      <c r="I646" s="35"/>
      <c r="J646" s="36"/>
      <c r="K646" s="15">
        <f>SUM(K647)</f>
        <v>30000</v>
      </c>
      <c r="L646" s="15">
        <f t="shared" si="32"/>
        <v>100</v>
      </c>
    </row>
    <row r="647" spans="1:12" ht="20.25" customHeight="1">
      <c r="A647" s="32" t="s">
        <v>432</v>
      </c>
      <c r="B647" s="32"/>
      <c r="C647" s="33"/>
      <c r="D647" s="4">
        <v>980</v>
      </c>
      <c r="E647" s="3" t="s">
        <v>90</v>
      </c>
      <c r="F647" s="3" t="s">
        <v>254</v>
      </c>
      <c r="G647" s="3" t="s">
        <v>32</v>
      </c>
      <c r="H647" s="34">
        <f>SUM(H648)</f>
        <v>30000</v>
      </c>
      <c r="I647" s="35"/>
      <c r="J647" s="36"/>
      <c r="K647" s="15">
        <f>SUM(K648)</f>
        <v>30000</v>
      </c>
      <c r="L647" s="15">
        <f t="shared" si="32"/>
        <v>100</v>
      </c>
    </row>
    <row r="648" spans="1:12" ht="21" customHeight="1">
      <c r="A648" s="32" t="s">
        <v>500</v>
      </c>
      <c r="B648" s="32"/>
      <c r="C648" s="33"/>
      <c r="D648" s="4">
        <v>980</v>
      </c>
      <c r="E648" s="3" t="s">
        <v>90</v>
      </c>
      <c r="F648" s="3" t="s">
        <v>520</v>
      </c>
      <c r="G648" s="3" t="s">
        <v>32</v>
      </c>
      <c r="H648" s="34">
        <f>SUM(H649)</f>
        <v>30000</v>
      </c>
      <c r="I648" s="35"/>
      <c r="J648" s="36"/>
      <c r="K648" s="15">
        <f>SUM(K649)</f>
        <v>30000</v>
      </c>
      <c r="L648" s="15">
        <f t="shared" si="32"/>
        <v>100</v>
      </c>
    </row>
    <row r="649" spans="1:12" ht="20.25" customHeight="1">
      <c r="A649" s="32" t="s">
        <v>156</v>
      </c>
      <c r="B649" s="32"/>
      <c r="C649" s="33"/>
      <c r="D649" s="4">
        <v>980</v>
      </c>
      <c r="E649" s="3" t="s">
        <v>90</v>
      </c>
      <c r="F649" s="3" t="s">
        <v>521</v>
      </c>
      <c r="G649" s="3" t="s">
        <v>32</v>
      </c>
      <c r="H649" s="34">
        <f>SUM(H650)</f>
        <v>30000</v>
      </c>
      <c r="I649" s="35"/>
      <c r="J649" s="36"/>
      <c r="K649" s="15">
        <f>SUM(K650)</f>
        <v>30000</v>
      </c>
      <c r="L649" s="15">
        <f t="shared" si="32"/>
        <v>100</v>
      </c>
    </row>
    <row r="650" spans="1:12" ht="14.25" customHeight="1">
      <c r="A650" s="31" t="s">
        <v>120</v>
      </c>
      <c r="B650" s="32"/>
      <c r="C650" s="33"/>
      <c r="D650" s="4">
        <v>980</v>
      </c>
      <c r="E650" s="3" t="s">
        <v>90</v>
      </c>
      <c r="F650" s="3" t="s">
        <v>521</v>
      </c>
      <c r="G650" s="3" t="s">
        <v>123</v>
      </c>
      <c r="H650" s="34">
        <v>30000</v>
      </c>
      <c r="I650" s="35"/>
      <c r="J650" s="36"/>
      <c r="K650" s="15">
        <v>30000</v>
      </c>
      <c r="L650" s="15">
        <f t="shared" si="32"/>
        <v>100</v>
      </c>
    </row>
    <row r="651" spans="1:12" ht="15.75" customHeight="1">
      <c r="A651" s="47" t="s">
        <v>56</v>
      </c>
      <c r="B651" s="47"/>
      <c r="C651" s="48"/>
      <c r="D651" s="4">
        <v>980</v>
      </c>
      <c r="E651" s="3" t="s">
        <v>48</v>
      </c>
      <c r="F651" s="3" t="s">
        <v>224</v>
      </c>
      <c r="G651" s="3" t="s">
        <v>32</v>
      </c>
      <c r="H651" s="34">
        <f>SUM(H652)</f>
        <v>4316275.92</v>
      </c>
      <c r="I651" s="35"/>
      <c r="J651" s="36"/>
      <c r="K651" s="15">
        <f>SUM(K652)</f>
        <v>4282532.4799999995</v>
      </c>
      <c r="L651" s="14">
        <f t="shared" si="32"/>
        <v>99.21822792088787</v>
      </c>
    </row>
    <row r="652" spans="1:12" ht="27" customHeight="1">
      <c r="A652" s="31" t="s">
        <v>435</v>
      </c>
      <c r="B652" s="32"/>
      <c r="C652" s="33"/>
      <c r="D652" s="4">
        <v>980</v>
      </c>
      <c r="E652" s="3" t="s">
        <v>69</v>
      </c>
      <c r="F652" s="3" t="s">
        <v>312</v>
      </c>
      <c r="G652" s="3" t="s">
        <v>32</v>
      </c>
      <c r="H652" s="34">
        <f>SUM(H653+H655+H658+H661+H664+H667+H670+H673+H676+H679+H682+H685+H687)</f>
        <v>4316275.92</v>
      </c>
      <c r="I652" s="35"/>
      <c r="J652" s="36"/>
      <c r="K652" s="15">
        <f>SUM(K653+K658+K661+K664+K667+K673+K679+K682+K685+K687)</f>
        <v>4282532.4799999995</v>
      </c>
      <c r="L652" s="14">
        <f t="shared" si="32"/>
        <v>99.21822792088787</v>
      </c>
    </row>
    <row r="653" spans="1:12" ht="17.25" customHeight="1" hidden="1">
      <c r="A653" s="31" t="s">
        <v>158</v>
      </c>
      <c r="B653" s="32"/>
      <c r="C653" s="33"/>
      <c r="D653" s="4">
        <v>980</v>
      </c>
      <c r="E653" s="3" t="s">
        <v>69</v>
      </c>
      <c r="F653" s="3" t="s">
        <v>483</v>
      </c>
      <c r="G653" s="3" t="s">
        <v>32</v>
      </c>
      <c r="H653" s="34">
        <f>SUM(H654)</f>
        <v>0</v>
      </c>
      <c r="I653" s="35"/>
      <c r="J653" s="36"/>
      <c r="K653" s="15">
        <f>SUM(K654+K656)</f>
        <v>0</v>
      </c>
      <c r="L653" s="14" t="e">
        <f t="shared" si="32"/>
        <v>#DIV/0!</v>
      </c>
    </row>
    <row r="654" spans="1:12" ht="15" customHeight="1" hidden="1">
      <c r="A654" s="31" t="s">
        <v>132</v>
      </c>
      <c r="B654" s="32"/>
      <c r="C654" s="33"/>
      <c r="D654" s="4">
        <v>980</v>
      </c>
      <c r="E654" s="3" t="s">
        <v>69</v>
      </c>
      <c r="F654" s="3" t="s">
        <v>482</v>
      </c>
      <c r="G654" s="3" t="s">
        <v>123</v>
      </c>
      <c r="H654" s="34">
        <v>0</v>
      </c>
      <c r="I654" s="35"/>
      <c r="J654" s="36"/>
      <c r="K654" s="15">
        <f>SUM(K655)</f>
        <v>0</v>
      </c>
      <c r="L654" s="14" t="e">
        <f t="shared" si="32"/>
        <v>#DIV/0!</v>
      </c>
    </row>
    <row r="655" spans="1:12" ht="0" customHeight="1" hidden="1">
      <c r="A655" s="32" t="s">
        <v>631</v>
      </c>
      <c r="B655" s="32"/>
      <c r="C655" s="33"/>
      <c r="D655" s="4">
        <v>980</v>
      </c>
      <c r="E655" s="3" t="s">
        <v>69</v>
      </c>
      <c r="F655" s="3" t="s">
        <v>632</v>
      </c>
      <c r="G655" s="3" t="s">
        <v>32</v>
      </c>
      <c r="H655" s="34">
        <f>SUM(H656)</f>
        <v>0</v>
      </c>
      <c r="I655" s="35"/>
      <c r="J655" s="36"/>
      <c r="K655" s="15">
        <v>0</v>
      </c>
      <c r="L655" s="14" t="e">
        <f t="shared" si="32"/>
        <v>#DIV/0!</v>
      </c>
    </row>
    <row r="656" spans="1:12" ht="23.25" customHeight="1" hidden="1">
      <c r="A656" s="31" t="s">
        <v>633</v>
      </c>
      <c r="B656" s="32"/>
      <c r="C656" s="33"/>
      <c r="D656" s="4">
        <v>980</v>
      </c>
      <c r="E656" s="3" t="s">
        <v>69</v>
      </c>
      <c r="F656" s="3" t="s">
        <v>632</v>
      </c>
      <c r="G656" s="3" t="s">
        <v>325</v>
      </c>
      <c r="H656" s="34">
        <f>SUM(H657)</f>
        <v>0</v>
      </c>
      <c r="I656" s="35"/>
      <c r="J656" s="36"/>
      <c r="K656" s="15">
        <v>0</v>
      </c>
      <c r="L656" s="15">
        <v>0</v>
      </c>
    </row>
    <row r="657" spans="1:12" ht="15.75" customHeight="1" hidden="1">
      <c r="A657" s="31" t="s">
        <v>120</v>
      </c>
      <c r="B657" s="32"/>
      <c r="C657" s="33"/>
      <c r="D657" s="4">
        <v>980</v>
      </c>
      <c r="E657" s="3" t="s">
        <v>69</v>
      </c>
      <c r="F657" s="3" t="s">
        <v>632</v>
      </c>
      <c r="G657" s="3" t="s">
        <v>123</v>
      </c>
      <c r="H657" s="34">
        <v>0</v>
      </c>
      <c r="I657" s="35"/>
      <c r="J657" s="36"/>
      <c r="K657" s="15">
        <v>0</v>
      </c>
      <c r="L657" s="15" t="e">
        <f>SUM(K657/H657*100)</f>
        <v>#DIV/0!</v>
      </c>
    </row>
    <row r="658" spans="1:12" ht="34.5" customHeight="1">
      <c r="A658" s="32" t="s">
        <v>634</v>
      </c>
      <c r="B658" s="32"/>
      <c r="C658" s="33"/>
      <c r="D658" s="4">
        <v>980</v>
      </c>
      <c r="E658" s="3" t="s">
        <v>69</v>
      </c>
      <c r="F658" s="3" t="s">
        <v>635</v>
      </c>
      <c r="G658" s="3" t="s">
        <v>32</v>
      </c>
      <c r="H658" s="34">
        <f>SUM(H659)</f>
        <v>47242</v>
      </c>
      <c r="I658" s="35"/>
      <c r="J658" s="36"/>
      <c r="K658" s="15">
        <f>SUM(K659)</f>
        <v>47242</v>
      </c>
      <c r="L658" s="14">
        <f t="shared" si="32"/>
        <v>100</v>
      </c>
    </row>
    <row r="659" spans="1:12" ht="15.75" customHeight="1">
      <c r="A659" s="31" t="s">
        <v>326</v>
      </c>
      <c r="B659" s="32"/>
      <c r="C659" s="33"/>
      <c r="D659" s="4">
        <v>980</v>
      </c>
      <c r="E659" s="3" t="s">
        <v>69</v>
      </c>
      <c r="F659" s="3" t="s">
        <v>635</v>
      </c>
      <c r="G659" s="3" t="s">
        <v>325</v>
      </c>
      <c r="H659" s="34">
        <f>SUM(H660)</f>
        <v>47242</v>
      </c>
      <c r="I659" s="35"/>
      <c r="J659" s="36"/>
      <c r="K659" s="15">
        <f>SUM(K660)</f>
        <v>47242</v>
      </c>
      <c r="L659" s="14">
        <f t="shared" si="32"/>
        <v>100</v>
      </c>
    </row>
    <row r="660" spans="1:12" ht="15.75" customHeight="1">
      <c r="A660" s="31" t="s">
        <v>120</v>
      </c>
      <c r="B660" s="32"/>
      <c r="C660" s="33"/>
      <c r="D660" s="4">
        <v>980</v>
      </c>
      <c r="E660" s="3" t="s">
        <v>69</v>
      </c>
      <c r="F660" s="3" t="s">
        <v>635</v>
      </c>
      <c r="G660" s="3" t="s">
        <v>123</v>
      </c>
      <c r="H660" s="34">
        <v>47242</v>
      </c>
      <c r="I660" s="35"/>
      <c r="J660" s="36"/>
      <c r="K660" s="15">
        <v>47242</v>
      </c>
      <c r="L660" s="14">
        <f t="shared" si="32"/>
        <v>100</v>
      </c>
    </row>
    <row r="661" spans="1:12" ht="45" customHeight="1">
      <c r="A661" s="32" t="s">
        <v>636</v>
      </c>
      <c r="B661" s="32"/>
      <c r="C661" s="33"/>
      <c r="D661" s="4">
        <v>980</v>
      </c>
      <c r="E661" s="3" t="s">
        <v>69</v>
      </c>
      <c r="F661" s="3" t="s">
        <v>637</v>
      </c>
      <c r="G661" s="3" t="s">
        <v>32</v>
      </c>
      <c r="H661" s="34">
        <f>SUM(H662)</f>
        <v>227720</v>
      </c>
      <c r="I661" s="35"/>
      <c r="J661" s="36"/>
      <c r="K661" s="15">
        <f>SUM(K662)</f>
        <v>227720</v>
      </c>
      <c r="L661" s="14">
        <f t="shared" si="32"/>
        <v>100</v>
      </c>
    </row>
    <row r="662" spans="1:12" ht="15.75" customHeight="1">
      <c r="A662" s="31" t="s">
        <v>326</v>
      </c>
      <c r="B662" s="32"/>
      <c r="C662" s="33"/>
      <c r="D662" s="4">
        <v>980</v>
      </c>
      <c r="E662" s="3" t="s">
        <v>69</v>
      </c>
      <c r="F662" s="3" t="s">
        <v>637</v>
      </c>
      <c r="G662" s="3" t="s">
        <v>325</v>
      </c>
      <c r="H662" s="34">
        <f>SUM(H663)</f>
        <v>227720</v>
      </c>
      <c r="I662" s="35"/>
      <c r="J662" s="36"/>
      <c r="K662" s="15">
        <f>SUM(K663)</f>
        <v>227720</v>
      </c>
      <c r="L662" s="14">
        <f t="shared" si="32"/>
        <v>100</v>
      </c>
    </row>
    <row r="663" spans="1:12" ht="15.75" customHeight="1">
      <c r="A663" s="31" t="s">
        <v>120</v>
      </c>
      <c r="B663" s="32"/>
      <c r="C663" s="33"/>
      <c r="D663" s="4">
        <v>980</v>
      </c>
      <c r="E663" s="3" t="s">
        <v>69</v>
      </c>
      <c r="F663" s="3" t="s">
        <v>637</v>
      </c>
      <c r="G663" s="3" t="s">
        <v>123</v>
      </c>
      <c r="H663" s="34">
        <v>227720</v>
      </c>
      <c r="I663" s="35"/>
      <c r="J663" s="36"/>
      <c r="K663" s="15">
        <v>227720</v>
      </c>
      <c r="L663" s="14">
        <f t="shared" si="32"/>
        <v>100</v>
      </c>
    </row>
    <row r="664" spans="1:12" ht="15.75" customHeight="1">
      <c r="A664" s="32" t="s">
        <v>638</v>
      </c>
      <c r="B664" s="32"/>
      <c r="C664" s="33"/>
      <c r="D664" s="4">
        <v>980</v>
      </c>
      <c r="E664" s="3" t="s">
        <v>69</v>
      </c>
      <c r="F664" s="3" t="s">
        <v>639</v>
      </c>
      <c r="G664" s="3" t="s">
        <v>32</v>
      </c>
      <c r="H664" s="34">
        <f>SUM(H665)</f>
        <v>100000</v>
      </c>
      <c r="I664" s="35"/>
      <c r="J664" s="36"/>
      <c r="K664" s="15">
        <f>SUM(K665)</f>
        <v>100000</v>
      </c>
      <c r="L664" s="14">
        <f t="shared" si="32"/>
        <v>100</v>
      </c>
    </row>
    <row r="665" spans="1:12" ht="15.75" customHeight="1">
      <c r="A665" s="31" t="s">
        <v>326</v>
      </c>
      <c r="B665" s="32"/>
      <c r="C665" s="33"/>
      <c r="D665" s="4">
        <v>980</v>
      </c>
      <c r="E665" s="3" t="s">
        <v>69</v>
      </c>
      <c r="F665" s="3" t="s">
        <v>639</v>
      </c>
      <c r="G665" s="3" t="s">
        <v>325</v>
      </c>
      <c r="H665" s="34">
        <f>SUM(H666)</f>
        <v>100000</v>
      </c>
      <c r="I665" s="35"/>
      <c r="J665" s="36"/>
      <c r="K665" s="15">
        <f>SUM(K666)</f>
        <v>100000</v>
      </c>
      <c r="L665" s="14">
        <f t="shared" si="32"/>
        <v>100</v>
      </c>
    </row>
    <row r="666" spans="1:12" ht="15.75" customHeight="1">
      <c r="A666" s="31" t="s">
        <v>120</v>
      </c>
      <c r="B666" s="32"/>
      <c r="C666" s="33"/>
      <c r="D666" s="4">
        <v>980</v>
      </c>
      <c r="E666" s="3" t="s">
        <v>69</v>
      </c>
      <c r="F666" s="3" t="s">
        <v>639</v>
      </c>
      <c r="G666" s="3" t="s">
        <v>123</v>
      </c>
      <c r="H666" s="34">
        <v>100000</v>
      </c>
      <c r="I666" s="35"/>
      <c r="J666" s="36"/>
      <c r="K666" s="15">
        <v>100000</v>
      </c>
      <c r="L666" s="14">
        <f t="shared" si="32"/>
        <v>100</v>
      </c>
    </row>
    <row r="667" spans="1:12" ht="48" customHeight="1">
      <c r="A667" s="32" t="s">
        <v>640</v>
      </c>
      <c r="B667" s="32"/>
      <c r="C667" s="33"/>
      <c r="D667" s="4">
        <v>980</v>
      </c>
      <c r="E667" s="3" t="s">
        <v>69</v>
      </c>
      <c r="F667" s="3" t="s">
        <v>641</v>
      </c>
      <c r="G667" s="3" t="s">
        <v>32</v>
      </c>
      <c r="H667" s="34">
        <f>SUM(H668)</f>
        <v>412600</v>
      </c>
      <c r="I667" s="35"/>
      <c r="J667" s="36"/>
      <c r="K667" s="15">
        <f>SUM(K668)</f>
        <v>412600</v>
      </c>
      <c r="L667" s="14">
        <f t="shared" si="32"/>
        <v>100</v>
      </c>
    </row>
    <row r="668" spans="1:12" ht="27" customHeight="1">
      <c r="A668" s="31" t="s">
        <v>326</v>
      </c>
      <c r="B668" s="32"/>
      <c r="C668" s="33"/>
      <c r="D668" s="4">
        <v>980</v>
      </c>
      <c r="E668" s="3" t="s">
        <v>69</v>
      </c>
      <c r="F668" s="3" t="s">
        <v>641</v>
      </c>
      <c r="G668" s="3" t="s">
        <v>325</v>
      </c>
      <c r="H668" s="34">
        <f>SUM(H669)</f>
        <v>412600</v>
      </c>
      <c r="I668" s="35"/>
      <c r="J668" s="36"/>
      <c r="K668" s="15">
        <f>SUM(K669)</f>
        <v>412600</v>
      </c>
      <c r="L668" s="14">
        <f t="shared" si="32"/>
        <v>100</v>
      </c>
    </row>
    <row r="669" spans="1:12" ht="15" customHeight="1">
      <c r="A669" s="31" t="s">
        <v>120</v>
      </c>
      <c r="B669" s="32"/>
      <c r="C669" s="33"/>
      <c r="D669" s="4">
        <v>980</v>
      </c>
      <c r="E669" s="3" t="s">
        <v>69</v>
      </c>
      <c r="F669" s="3" t="s">
        <v>641</v>
      </c>
      <c r="G669" s="3" t="s">
        <v>123</v>
      </c>
      <c r="H669" s="34">
        <v>412600</v>
      </c>
      <c r="I669" s="35"/>
      <c r="J669" s="36"/>
      <c r="K669" s="15">
        <v>412600</v>
      </c>
      <c r="L669" s="14">
        <f t="shared" si="32"/>
        <v>100</v>
      </c>
    </row>
    <row r="670" spans="1:12" ht="1.5" customHeight="1" hidden="1">
      <c r="A670" s="32" t="s">
        <v>642</v>
      </c>
      <c r="B670" s="32"/>
      <c r="C670" s="33"/>
      <c r="D670" s="4">
        <v>980</v>
      </c>
      <c r="E670" s="3" t="s">
        <v>69</v>
      </c>
      <c r="F670" s="3" t="s">
        <v>643</v>
      </c>
      <c r="G670" s="3" t="s">
        <v>32</v>
      </c>
      <c r="H670" s="34">
        <f>SUM(H671)</f>
        <v>0</v>
      </c>
      <c r="I670" s="35"/>
      <c r="J670" s="36"/>
      <c r="K670" s="15"/>
      <c r="L670" s="14" t="e">
        <f t="shared" si="32"/>
        <v>#DIV/0!</v>
      </c>
    </row>
    <row r="671" spans="1:12" ht="15.75" customHeight="1" hidden="1">
      <c r="A671" s="31" t="s">
        <v>326</v>
      </c>
      <c r="B671" s="32"/>
      <c r="C671" s="33"/>
      <c r="D671" s="4">
        <v>980</v>
      </c>
      <c r="E671" s="3" t="s">
        <v>69</v>
      </c>
      <c r="F671" s="3" t="s">
        <v>643</v>
      </c>
      <c r="G671" s="3" t="s">
        <v>325</v>
      </c>
      <c r="H671" s="34">
        <f>SUM(H672)</f>
        <v>0</v>
      </c>
      <c r="I671" s="35"/>
      <c r="J671" s="36"/>
      <c r="K671" s="15"/>
      <c r="L671" s="14" t="e">
        <f t="shared" si="32"/>
        <v>#DIV/0!</v>
      </c>
    </row>
    <row r="672" spans="1:12" ht="15.75" customHeight="1" hidden="1">
      <c r="A672" s="31" t="s">
        <v>120</v>
      </c>
      <c r="B672" s="32"/>
      <c r="C672" s="33"/>
      <c r="D672" s="4">
        <v>980</v>
      </c>
      <c r="E672" s="3" t="s">
        <v>69</v>
      </c>
      <c r="F672" s="3" t="s">
        <v>643</v>
      </c>
      <c r="G672" s="3" t="s">
        <v>123</v>
      </c>
      <c r="H672" s="34">
        <v>0</v>
      </c>
      <c r="I672" s="35"/>
      <c r="J672" s="36"/>
      <c r="K672" s="15"/>
      <c r="L672" s="14" t="e">
        <f t="shared" si="32"/>
        <v>#DIV/0!</v>
      </c>
    </row>
    <row r="673" spans="1:12" ht="21" customHeight="1">
      <c r="A673" s="32" t="s">
        <v>644</v>
      </c>
      <c r="B673" s="32"/>
      <c r="C673" s="33"/>
      <c r="D673" s="4">
        <v>980</v>
      </c>
      <c r="E673" s="3" t="s">
        <v>69</v>
      </c>
      <c r="F673" s="3" t="s">
        <v>645</v>
      </c>
      <c r="G673" s="3" t="s">
        <v>32</v>
      </c>
      <c r="H673" s="34">
        <f>SUM(H674)</f>
        <v>48500</v>
      </c>
      <c r="I673" s="35"/>
      <c r="J673" s="36"/>
      <c r="K673" s="15">
        <f>SUM(K674)</f>
        <v>48500</v>
      </c>
      <c r="L673" s="14">
        <f t="shared" si="32"/>
        <v>100</v>
      </c>
    </row>
    <row r="674" spans="1:12" ht="15.75" customHeight="1">
      <c r="A674" s="31" t="s">
        <v>326</v>
      </c>
      <c r="B674" s="32"/>
      <c r="C674" s="33"/>
      <c r="D674" s="4">
        <v>980</v>
      </c>
      <c r="E674" s="3" t="s">
        <v>69</v>
      </c>
      <c r="F674" s="3" t="s">
        <v>645</v>
      </c>
      <c r="G674" s="3" t="s">
        <v>325</v>
      </c>
      <c r="H674" s="34">
        <f>SUM(H675)</f>
        <v>48500</v>
      </c>
      <c r="I674" s="35"/>
      <c r="J674" s="36"/>
      <c r="K674" s="15">
        <f>SUM(K675)</f>
        <v>48500</v>
      </c>
      <c r="L674" s="14">
        <f t="shared" si="32"/>
        <v>100</v>
      </c>
    </row>
    <row r="675" spans="1:12" ht="15" customHeight="1">
      <c r="A675" s="31" t="s">
        <v>120</v>
      </c>
      <c r="B675" s="32"/>
      <c r="C675" s="33"/>
      <c r="D675" s="4">
        <v>980</v>
      </c>
      <c r="E675" s="3" t="s">
        <v>69</v>
      </c>
      <c r="F675" s="3" t="s">
        <v>645</v>
      </c>
      <c r="G675" s="3" t="s">
        <v>123</v>
      </c>
      <c r="H675" s="34">
        <v>48500</v>
      </c>
      <c r="I675" s="35"/>
      <c r="J675" s="36"/>
      <c r="K675" s="15">
        <v>48500</v>
      </c>
      <c r="L675" s="14">
        <f t="shared" si="32"/>
        <v>100</v>
      </c>
    </row>
    <row r="676" spans="1:12" ht="47.25" customHeight="1" hidden="1">
      <c r="A676" s="32" t="s">
        <v>646</v>
      </c>
      <c r="B676" s="32"/>
      <c r="C676" s="33"/>
      <c r="D676" s="4">
        <v>980</v>
      </c>
      <c r="E676" s="3" t="s">
        <v>69</v>
      </c>
      <c r="F676" s="3" t="s">
        <v>647</v>
      </c>
      <c r="G676" s="3" t="s">
        <v>32</v>
      </c>
      <c r="H676" s="34">
        <f>SUM(H677)</f>
        <v>0</v>
      </c>
      <c r="I676" s="35"/>
      <c r="J676" s="36"/>
      <c r="K676" s="15"/>
      <c r="L676" s="14" t="e">
        <f t="shared" si="32"/>
        <v>#DIV/0!</v>
      </c>
    </row>
    <row r="677" spans="1:12" ht="15.75" customHeight="1" hidden="1">
      <c r="A677" s="31" t="s">
        <v>326</v>
      </c>
      <c r="B677" s="32"/>
      <c r="C677" s="33"/>
      <c r="D677" s="4">
        <v>980</v>
      </c>
      <c r="E677" s="3" t="s">
        <v>69</v>
      </c>
      <c r="F677" s="3" t="s">
        <v>647</v>
      </c>
      <c r="G677" s="3" t="s">
        <v>325</v>
      </c>
      <c r="H677" s="34">
        <f>SUM(H678)</f>
        <v>0</v>
      </c>
      <c r="I677" s="35"/>
      <c r="J677" s="36"/>
      <c r="K677" s="15"/>
      <c r="L677" s="14" t="e">
        <f t="shared" si="32"/>
        <v>#DIV/0!</v>
      </c>
    </row>
    <row r="678" spans="1:12" ht="15.75" customHeight="1" hidden="1">
      <c r="A678" s="31" t="s">
        <v>120</v>
      </c>
      <c r="B678" s="32"/>
      <c r="C678" s="33"/>
      <c r="D678" s="4">
        <v>980</v>
      </c>
      <c r="E678" s="3" t="s">
        <v>69</v>
      </c>
      <c r="F678" s="3" t="s">
        <v>647</v>
      </c>
      <c r="G678" s="3" t="s">
        <v>123</v>
      </c>
      <c r="H678" s="34">
        <v>0</v>
      </c>
      <c r="I678" s="35"/>
      <c r="J678" s="36"/>
      <c r="K678" s="15"/>
      <c r="L678" s="14" t="e">
        <f t="shared" si="32"/>
        <v>#DIV/0!</v>
      </c>
    </row>
    <row r="679" spans="1:12" ht="15.75" customHeight="1">
      <c r="A679" s="32" t="s">
        <v>610</v>
      </c>
      <c r="B679" s="32"/>
      <c r="C679" s="33"/>
      <c r="D679" s="4">
        <v>980</v>
      </c>
      <c r="E679" s="3" t="s">
        <v>69</v>
      </c>
      <c r="F679" s="3" t="s">
        <v>648</v>
      </c>
      <c r="G679" s="3" t="s">
        <v>32</v>
      </c>
      <c r="H679" s="34">
        <f>SUM(H680)</f>
        <v>2973036.57</v>
      </c>
      <c r="I679" s="35"/>
      <c r="J679" s="36"/>
      <c r="K679" s="15">
        <f>SUM(K680)</f>
        <v>2939293.13</v>
      </c>
      <c r="L679" s="14">
        <f t="shared" si="32"/>
        <v>98.86501766105084</v>
      </c>
    </row>
    <row r="680" spans="1:12" ht="15.75" customHeight="1">
      <c r="A680" s="31" t="s">
        <v>326</v>
      </c>
      <c r="B680" s="32"/>
      <c r="C680" s="33"/>
      <c r="D680" s="4">
        <v>980</v>
      </c>
      <c r="E680" s="3" t="s">
        <v>69</v>
      </c>
      <c r="F680" s="3" t="s">
        <v>648</v>
      </c>
      <c r="G680" s="3" t="s">
        <v>325</v>
      </c>
      <c r="H680" s="34">
        <f>SUM(H681)</f>
        <v>2973036.57</v>
      </c>
      <c r="I680" s="35"/>
      <c r="J680" s="36"/>
      <c r="K680" s="15">
        <f>SUM(K681)</f>
        <v>2939293.13</v>
      </c>
      <c r="L680" s="14">
        <f t="shared" si="32"/>
        <v>98.86501766105084</v>
      </c>
    </row>
    <row r="681" spans="1:12" ht="15" customHeight="1">
      <c r="A681" s="31" t="s">
        <v>120</v>
      </c>
      <c r="B681" s="32"/>
      <c r="C681" s="33"/>
      <c r="D681" s="4">
        <v>980</v>
      </c>
      <c r="E681" s="3" t="s">
        <v>69</v>
      </c>
      <c r="F681" s="3" t="s">
        <v>648</v>
      </c>
      <c r="G681" s="3" t="s">
        <v>123</v>
      </c>
      <c r="H681" s="34">
        <v>2973036.57</v>
      </c>
      <c r="I681" s="35"/>
      <c r="J681" s="36"/>
      <c r="K681" s="15">
        <v>2939293.13</v>
      </c>
      <c r="L681" s="14">
        <f t="shared" si="32"/>
        <v>98.86501766105084</v>
      </c>
    </row>
    <row r="682" spans="1:12" ht="15.75" customHeight="1" hidden="1">
      <c r="A682" s="32" t="s">
        <v>610</v>
      </c>
      <c r="B682" s="32"/>
      <c r="C682" s="33"/>
      <c r="D682" s="4">
        <v>980</v>
      </c>
      <c r="E682" s="3" t="s">
        <v>69</v>
      </c>
      <c r="F682" s="3" t="s">
        <v>648</v>
      </c>
      <c r="G682" s="3" t="s">
        <v>32</v>
      </c>
      <c r="H682" s="34">
        <f>SUM(H683)</f>
        <v>0</v>
      </c>
      <c r="I682" s="35"/>
      <c r="J682" s="36"/>
      <c r="K682" s="15"/>
      <c r="L682" s="14" t="e">
        <f t="shared" si="32"/>
        <v>#DIV/0!</v>
      </c>
    </row>
    <row r="683" spans="1:12" ht="26.25" customHeight="1" hidden="1">
      <c r="A683" s="31" t="s">
        <v>633</v>
      </c>
      <c r="B683" s="32"/>
      <c r="C683" s="33"/>
      <c r="D683" s="4">
        <v>980</v>
      </c>
      <c r="E683" s="3" t="s">
        <v>69</v>
      </c>
      <c r="F683" s="3" t="s">
        <v>648</v>
      </c>
      <c r="G683" s="3" t="s">
        <v>325</v>
      </c>
      <c r="H683" s="34">
        <f>SUM(H684)</f>
        <v>0</v>
      </c>
      <c r="I683" s="35"/>
      <c r="J683" s="36"/>
      <c r="K683" s="15"/>
      <c r="L683" s="14" t="e">
        <f t="shared" si="32"/>
        <v>#DIV/0!</v>
      </c>
    </row>
    <row r="684" spans="1:12" ht="15.75" customHeight="1" hidden="1">
      <c r="A684" s="31" t="s">
        <v>120</v>
      </c>
      <c r="B684" s="32"/>
      <c r="C684" s="33"/>
      <c r="D684" s="4">
        <v>980</v>
      </c>
      <c r="E684" s="3" t="s">
        <v>69</v>
      </c>
      <c r="F684" s="3" t="s">
        <v>648</v>
      </c>
      <c r="G684" s="3" t="s">
        <v>123</v>
      </c>
      <c r="H684" s="34">
        <v>0</v>
      </c>
      <c r="I684" s="35"/>
      <c r="J684" s="36"/>
      <c r="K684" s="15"/>
      <c r="L684" s="14" t="e">
        <f t="shared" si="32"/>
        <v>#DIV/0!</v>
      </c>
    </row>
    <row r="685" spans="1:12" ht="27" customHeight="1">
      <c r="A685" s="32" t="s">
        <v>649</v>
      </c>
      <c r="B685" s="32"/>
      <c r="C685" s="33"/>
      <c r="D685" s="4">
        <v>980</v>
      </c>
      <c r="E685" s="3" t="s">
        <v>69</v>
      </c>
      <c r="F685" s="3" t="s">
        <v>650</v>
      </c>
      <c r="G685" s="3" t="s">
        <v>32</v>
      </c>
      <c r="H685" s="34">
        <f>SUM(H686)</f>
        <v>500000</v>
      </c>
      <c r="I685" s="35"/>
      <c r="J685" s="36"/>
      <c r="K685" s="15">
        <f>SUM(K686)</f>
        <v>500000</v>
      </c>
      <c r="L685" s="14">
        <f t="shared" si="32"/>
        <v>100</v>
      </c>
    </row>
    <row r="686" spans="1:12" ht="15.75" customHeight="1">
      <c r="A686" s="31" t="s">
        <v>120</v>
      </c>
      <c r="B686" s="32"/>
      <c r="C686" s="33"/>
      <c r="D686" s="4">
        <v>980</v>
      </c>
      <c r="E686" s="3" t="s">
        <v>69</v>
      </c>
      <c r="F686" s="3" t="s">
        <v>650</v>
      </c>
      <c r="G686" s="3" t="s">
        <v>123</v>
      </c>
      <c r="H686" s="34">
        <v>500000</v>
      </c>
      <c r="I686" s="35"/>
      <c r="J686" s="36"/>
      <c r="K686" s="15">
        <v>500000</v>
      </c>
      <c r="L686" s="14">
        <f t="shared" si="32"/>
        <v>100</v>
      </c>
    </row>
    <row r="687" spans="1:12" ht="21.75" customHeight="1">
      <c r="A687" s="32" t="s">
        <v>651</v>
      </c>
      <c r="B687" s="32"/>
      <c r="C687" s="33"/>
      <c r="D687" s="4">
        <v>980</v>
      </c>
      <c r="E687" s="3" t="s">
        <v>69</v>
      </c>
      <c r="F687" s="3" t="s">
        <v>652</v>
      </c>
      <c r="G687" s="3" t="s">
        <v>32</v>
      </c>
      <c r="H687" s="34">
        <f>SUM(H688)</f>
        <v>7177.35</v>
      </c>
      <c r="I687" s="35"/>
      <c r="J687" s="36"/>
      <c r="K687" s="15">
        <f>SUM(K688)</f>
        <v>7177.35</v>
      </c>
      <c r="L687" s="14">
        <f t="shared" si="32"/>
        <v>100</v>
      </c>
    </row>
    <row r="688" spans="1:12" ht="15.75" customHeight="1">
      <c r="A688" s="31" t="s">
        <v>120</v>
      </c>
      <c r="B688" s="32"/>
      <c r="C688" s="33"/>
      <c r="D688" s="4">
        <v>980</v>
      </c>
      <c r="E688" s="3" t="s">
        <v>69</v>
      </c>
      <c r="F688" s="3" t="s">
        <v>652</v>
      </c>
      <c r="G688" s="3" t="s">
        <v>123</v>
      </c>
      <c r="H688" s="34">
        <v>7177.35</v>
      </c>
      <c r="I688" s="35"/>
      <c r="J688" s="36"/>
      <c r="K688" s="15">
        <v>7177.35</v>
      </c>
      <c r="L688" s="14">
        <f t="shared" si="32"/>
        <v>100</v>
      </c>
    </row>
    <row r="689" spans="1:12" ht="36" customHeight="1">
      <c r="A689" s="70" t="s">
        <v>404</v>
      </c>
      <c r="B689" s="71"/>
      <c r="C689" s="72"/>
      <c r="D689" s="4">
        <v>982</v>
      </c>
      <c r="E689" s="3" t="s">
        <v>28</v>
      </c>
      <c r="F689" s="3" t="s">
        <v>224</v>
      </c>
      <c r="G689" s="3" t="s">
        <v>32</v>
      </c>
      <c r="H689" s="52">
        <f>SUM(H690)</f>
        <v>29620407.54</v>
      </c>
      <c r="I689" s="53"/>
      <c r="J689" s="54"/>
      <c r="K689" s="21">
        <f>SUM(K691,K707,K801,)</f>
        <v>28893381.04</v>
      </c>
      <c r="L689" s="14">
        <f t="shared" si="32"/>
        <v>97.5455216170871</v>
      </c>
    </row>
    <row r="690" spans="1:12" ht="15" customHeight="1" hidden="1">
      <c r="A690" s="46" t="s">
        <v>139</v>
      </c>
      <c r="B690" s="47"/>
      <c r="C690" s="48"/>
      <c r="D690" s="4">
        <v>982</v>
      </c>
      <c r="E690" s="3" t="s">
        <v>28</v>
      </c>
      <c r="F690" s="3" t="s">
        <v>224</v>
      </c>
      <c r="G690" s="3" t="s">
        <v>32</v>
      </c>
      <c r="H690" s="34">
        <f>SUM(H691,H707,H801,H817,H823,)</f>
        <v>29620407.54</v>
      </c>
      <c r="I690" s="35"/>
      <c r="J690" s="36"/>
      <c r="K690" s="17"/>
      <c r="L690" s="14">
        <f t="shared" si="32"/>
        <v>0</v>
      </c>
    </row>
    <row r="691" spans="1:12" ht="15" customHeight="1">
      <c r="A691" s="55" t="s">
        <v>14</v>
      </c>
      <c r="B691" s="56"/>
      <c r="C691" s="57"/>
      <c r="D691" s="4">
        <v>982</v>
      </c>
      <c r="E691" s="3" t="s">
        <v>36</v>
      </c>
      <c r="F691" s="3" t="s">
        <v>224</v>
      </c>
      <c r="G691" s="3" t="s">
        <v>32</v>
      </c>
      <c r="H691" s="34">
        <f>SUM(H692)</f>
        <v>8343592.47</v>
      </c>
      <c r="I691" s="35"/>
      <c r="J691" s="36"/>
      <c r="K691" s="15">
        <f>SUM(K692,K706)</f>
        <v>8343592.47</v>
      </c>
      <c r="L691" s="14">
        <f t="shared" si="32"/>
        <v>100</v>
      </c>
    </row>
    <row r="692" spans="1:12" ht="12.75" customHeight="1">
      <c r="A692" s="55" t="s">
        <v>360</v>
      </c>
      <c r="B692" s="56"/>
      <c r="C692" s="57"/>
      <c r="D692" s="4">
        <v>982</v>
      </c>
      <c r="E692" s="3" t="s">
        <v>359</v>
      </c>
      <c r="F692" s="3" t="s">
        <v>224</v>
      </c>
      <c r="G692" s="3" t="s">
        <v>32</v>
      </c>
      <c r="H692" s="34">
        <f>SUM(H693+H703)</f>
        <v>8343592.47</v>
      </c>
      <c r="I692" s="35"/>
      <c r="J692" s="36"/>
      <c r="K692" s="15">
        <f>SUM(K693)</f>
        <v>7989856.47</v>
      </c>
      <c r="L692" s="14">
        <f t="shared" si="32"/>
        <v>95.76038737184392</v>
      </c>
    </row>
    <row r="693" spans="1:12" ht="18.75" customHeight="1">
      <c r="A693" s="31" t="s">
        <v>501</v>
      </c>
      <c r="B693" s="32"/>
      <c r="C693" s="33"/>
      <c r="D693" s="4">
        <v>982</v>
      </c>
      <c r="E693" s="3" t="s">
        <v>359</v>
      </c>
      <c r="F693" s="3" t="s">
        <v>296</v>
      </c>
      <c r="G693" s="3" t="s">
        <v>32</v>
      </c>
      <c r="H693" s="34">
        <f>SUM(H694,H695,H697)</f>
        <v>7989856.47</v>
      </c>
      <c r="I693" s="35"/>
      <c r="J693" s="36"/>
      <c r="K693" s="15">
        <f>SUM(K694,K695,K697)</f>
        <v>7989856.47</v>
      </c>
      <c r="L693" s="14">
        <f t="shared" si="32"/>
        <v>100</v>
      </c>
    </row>
    <row r="694" spans="1:12" ht="22.5" customHeight="1">
      <c r="A694" s="31" t="s">
        <v>502</v>
      </c>
      <c r="B694" s="32"/>
      <c r="C694" s="33"/>
      <c r="D694" s="4">
        <v>982</v>
      </c>
      <c r="E694" s="3" t="s">
        <v>359</v>
      </c>
      <c r="F694" s="3" t="s">
        <v>297</v>
      </c>
      <c r="G694" s="3" t="s">
        <v>32</v>
      </c>
      <c r="H694" s="34">
        <f>SUM(H699+H702)</f>
        <v>7989856.47</v>
      </c>
      <c r="I694" s="35"/>
      <c r="J694" s="36"/>
      <c r="K694" s="15">
        <f>SUM(K701)</f>
        <v>7989856.47</v>
      </c>
      <c r="L694" s="14">
        <f t="shared" si="32"/>
        <v>100</v>
      </c>
    </row>
    <row r="695" spans="1:12" ht="15" customHeight="1" hidden="1">
      <c r="A695" s="31" t="s">
        <v>347</v>
      </c>
      <c r="B695" s="32"/>
      <c r="C695" s="33"/>
      <c r="D695" s="4">
        <v>982</v>
      </c>
      <c r="E695" s="3" t="s">
        <v>359</v>
      </c>
      <c r="F695" s="3" t="s">
        <v>349</v>
      </c>
      <c r="G695" s="3" t="s">
        <v>32</v>
      </c>
      <c r="H695" s="34">
        <f>SUM(H696)</f>
        <v>0</v>
      </c>
      <c r="I695" s="35"/>
      <c r="J695" s="36"/>
      <c r="K695" s="15">
        <f>SUM(K696)</f>
        <v>0</v>
      </c>
      <c r="L695" s="14" t="e">
        <f t="shared" si="32"/>
        <v>#DIV/0!</v>
      </c>
    </row>
    <row r="696" spans="1:12" ht="20.25" customHeight="1" hidden="1">
      <c r="A696" s="31" t="s">
        <v>132</v>
      </c>
      <c r="B696" s="32"/>
      <c r="C696" s="33"/>
      <c r="D696" s="4">
        <v>982</v>
      </c>
      <c r="E696" s="3" t="s">
        <v>359</v>
      </c>
      <c r="F696" s="3" t="s">
        <v>349</v>
      </c>
      <c r="G696" s="3" t="s">
        <v>123</v>
      </c>
      <c r="H696" s="34">
        <v>0</v>
      </c>
      <c r="I696" s="35"/>
      <c r="J696" s="36"/>
      <c r="K696" s="15">
        <v>0</v>
      </c>
      <c r="L696" s="14" t="e">
        <f>SUM(K696/H696*100)</f>
        <v>#DIV/0!</v>
      </c>
    </row>
    <row r="697" spans="1:12" ht="15" customHeight="1" hidden="1">
      <c r="A697" s="31" t="s">
        <v>348</v>
      </c>
      <c r="B697" s="32"/>
      <c r="C697" s="33"/>
      <c r="D697" s="4">
        <v>982</v>
      </c>
      <c r="E697" s="3" t="s">
        <v>359</v>
      </c>
      <c r="F697" s="3" t="s">
        <v>350</v>
      </c>
      <c r="G697" s="3" t="s">
        <v>32</v>
      </c>
      <c r="H697" s="34">
        <f>SUM(H698)</f>
        <v>0</v>
      </c>
      <c r="I697" s="35"/>
      <c r="J697" s="36"/>
      <c r="K697" s="15">
        <f>SUM(K698)</f>
        <v>0</v>
      </c>
      <c r="L697" s="14" t="e">
        <f>SUM(K697/H697*100)</f>
        <v>#DIV/0!</v>
      </c>
    </row>
    <row r="698" spans="1:12" ht="19.5" customHeight="1" hidden="1">
      <c r="A698" s="31" t="s">
        <v>132</v>
      </c>
      <c r="B698" s="32"/>
      <c r="C698" s="33"/>
      <c r="D698" s="4">
        <v>982</v>
      </c>
      <c r="E698" s="3" t="s">
        <v>359</v>
      </c>
      <c r="F698" s="3" t="s">
        <v>350</v>
      </c>
      <c r="G698" s="3" t="s">
        <v>123</v>
      </c>
      <c r="H698" s="34">
        <v>0</v>
      </c>
      <c r="I698" s="35"/>
      <c r="J698" s="36"/>
      <c r="K698" s="15">
        <v>0</v>
      </c>
      <c r="L698" s="14" t="e">
        <f>SUM(K698/H698*100)</f>
        <v>#DIV/0!</v>
      </c>
    </row>
    <row r="699" spans="1:12" ht="21" customHeight="1" hidden="1">
      <c r="A699" s="31" t="s">
        <v>516</v>
      </c>
      <c r="B699" s="32"/>
      <c r="C699" s="33"/>
      <c r="D699" s="4">
        <v>982</v>
      </c>
      <c r="E699" s="3" t="s">
        <v>359</v>
      </c>
      <c r="F699" s="3" t="s">
        <v>517</v>
      </c>
      <c r="G699" s="3" t="s">
        <v>32</v>
      </c>
      <c r="H699" s="34">
        <f>SUM(H700)</f>
        <v>0</v>
      </c>
      <c r="I699" s="35"/>
      <c r="J699" s="36"/>
      <c r="K699" s="15">
        <f>SUM(K700)</f>
        <v>0</v>
      </c>
      <c r="L699" s="14" t="e">
        <f>SUM(K699/H699*100)</f>
        <v>#DIV/0!</v>
      </c>
    </row>
    <row r="700" spans="1:12" ht="22.5" customHeight="1" hidden="1">
      <c r="A700" s="31" t="s">
        <v>132</v>
      </c>
      <c r="B700" s="32"/>
      <c r="C700" s="33"/>
      <c r="D700" s="4">
        <v>982</v>
      </c>
      <c r="E700" s="3" t="s">
        <v>359</v>
      </c>
      <c r="F700" s="3" t="s">
        <v>517</v>
      </c>
      <c r="G700" s="3" t="s">
        <v>123</v>
      </c>
      <c r="H700" s="34">
        <v>0</v>
      </c>
      <c r="I700" s="35"/>
      <c r="J700" s="36"/>
      <c r="K700" s="15">
        <v>0</v>
      </c>
      <c r="L700" s="14" t="e">
        <f>SUM(K700/H700*100)</f>
        <v>#DIV/0!</v>
      </c>
    </row>
    <row r="701" spans="1:12" ht="24" customHeight="1">
      <c r="A701" s="31" t="s">
        <v>142</v>
      </c>
      <c r="B701" s="32"/>
      <c r="C701" s="33"/>
      <c r="D701" s="4">
        <v>982</v>
      </c>
      <c r="E701" s="3" t="s">
        <v>359</v>
      </c>
      <c r="F701" s="3" t="s">
        <v>298</v>
      </c>
      <c r="G701" s="3" t="s">
        <v>32</v>
      </c>
      <c r="H701" s="34">
        <f>SUM(H702)</f>
        <v>7989856.47</v>
      </c>
      <c r="I701" s="35"/>
      <c r="J701" s="36"/>
      <c r="K701" s="15">
        <f>SUM(K702)</f>
        <v>7989856.47</v>
      </c>
      <c r="L701" s="14">
        <f aca="true" t="shared" si="34" ref="L701:L711">SUM(K701/H701*100)</f>
        <v>100</v>
      </c>
    </row>
    <row r="702" spans="1:12" ht="15.75" customHeight="1">
      <c r="A702" s="31" t="s">
        <v>132</v>
      </c>
      <c r="B702" s="32"/>
      <c r="C702" s="33"/>
      <c r="D702" s="4">
        <v>982</v>
      </c>
      <c r="E702" s="3" t="s">
        <v>359</v>
      </c>
      <c r="F702" s="3" t="s">
        <v>299</v>
      </c>
      <c r="G702" s="3" t="s">
        <v>123</v>
      </c>
      <c r="H702" s="34">
        <v>7989856.47</v>
      </c>
      <c r="I702" s="35"/>
      <c r="J702" s="36"/>
      <c r="K702" s="15">
        <v>7989856.47</v>
      </c>
      <c r="L702" s="14">
        <f t="shared" si="34"/>
        <v>100</v>
      </c>
    </row>
    <row r="703" spans="1:12" ht="33" customHeight="1">
      <c r="A703" s="31" t="s">
        <v>496</v>
      </c>
      <c r="B703" s="32"/>
      <c r="C703" s="33"/>
      <c r="D703" s="4">
        <v>982</v>
      </c>
      <c r="E703" s="3" t="s">
        <v>359</v>
      </c>
      <c r="F703" s="3" t="s">
        <v>276</v>
      </c>
      <c r="G703" s="3" t="s">
        <v>32</v>
      </c>
      <c r="H703" s="34">
        <f>SUM(H704)</f>
        <v>353736</v>
      </c>
      <c r="I703" s="35"/>
      <c r="J703" s="36"/>
      <c r="K703" s="15">
        <f>SUM(K704)</f>
        <v>353736</v>
      </c>
      <c r="L703" s="15">
        <f>SUM(K703/H703*100)</f>
        <v>100</v>
      </c>
    </row>
    <row r="704" spans="1:12" ht="18" customHeight="1">
      <c r="A704" s="31" t="s">
        <v>497</v>
      </c>
      <c r="B704" s="32"/>
      <c r="C704" s="33"/>
      <c r="D704" s="4">
        <v>982</v>
      </c>
      <c r="E704" s="3" t="s">
        <v>359</v>
      </c>
      <c r="F704" s="3" t="s">
        <v>486</v>
      </c>
      <c r="G704" s="3" t="s">
        <v>32</v>
      </c>
      <c r="H704" s="34">
        <f>SUM(H705)</f>
        <v>353736</v>
      </c>
      <c r="I704" s="35"/>
      <c r="J704" s="36"/>
      <c r="K704" s="15">
        <f>SUM(K705)</f>
        <v>353736</v>
      </c>
      <c r="L704" s="15">
        <f>SUM(K704/H704*100)</f>
        <v>100</v>
      </c>
    </row>
    <row r="705" spans="1:12" ht="21" customHeight="1">
      <c r="A705" s="31" t="s">
        <v>326</v>
      </c>
      <c r="B705" s="32"/>
      <c r="C705" s="33"/>
      <c r="D705" s="4">
        <v>982</v>
      </c>
      <c r="E705" s="3" t="s">
        <v>359</v>
      </c>
      <c r="F705" s="3" t="s">
        <v>488</v>
      </c>
      <c r="G705" s="3" t="s">
        <v>325</v>
      </c>
      <c r="H705" s="34">
        <f>SUM(H706)</f>
        <v>353736</v>
      </c>
      <c r="I705" s="35"/>
      <c r="J705" s="36"/>
      <c r="K705" s="15">
        <f>SUM(K706)</f>
        <v>353736</v>
      </c>
      <c r="L705" s="15">
        <f>SUM(K705/H705*100)</f>
        <v>100</v>
      </c>
    </row>
    <row r="706" spans="1:12" ht="20.25" customHeight="1">
      <c r="A706" s="31" t="s">
        <v>120</v>
      </c>
      <c r="B706" s="32"/>
      <c r="C706" s="33"/>
      <c r="D706" s="4">
        <v>982</v>
      </c>
      <c r="E706" s="3" t="s">
        <v>359</v>
      </c>
      <c r="F706" s="3" t="s">
        <v>488</v>
      </c>
      <c r="G706" s="3" t="s">
        <v>123</v>
      </c>
      <c r="H706" s="34">
        <v>353736</v>
      </c>
      <c r="I706" s="35"/>
      <c r="J706" s="36"/>
      <c r="K706" s="15">
        <v>353736</v>
      </c>
      <c r="L706" s="15">
        <f>SUM(K706/H706*100)</f>
        <v>100</v>
      </c>
    </row>
    <row r="707" spans="1:12" ht="15.75" customHeight="1">
      <c r="A707" s="55" t="s">
        <v>84</v>
      </c>
      <c r="B707" s="56"/>
      <c r="C707" s="57"/>
      <c r="D707" s="4">
        <v>982</v>
      </c>
      <c r="E707" s="3" t="s">
        <v>38</v>
      </c>
      <c r="F707" s="3" t="s">
        <v>224</v>
      </c>
      <c r="G707" s="3" t="s">
        <v>32</v>
      </c>
      <c r="H707" s="34">
        <f>SUM(H708,H768)</f>
        <v>21176815.07</v>
      </c>
      <c r="I707" s="35"/>
      <c r="J707" s="36"/>
      <c r="K707" s="15">
        <f>SUM(K708,K768)</f>
        <v>20449788.57</v>
      </c>
      <c r="L707" s="14">
        <f t="shared" si="34"/>
        <v>96.566875152865</v>
      </c>
    </row>
    <row r="708" spans="1:12" ht="12.75" customHeight="1">
      <c r="A708" s="55" t="s">
        <v>25</v>
      </c>
      <c r="B708" s="56"/>
      <c r="C708" s="57"/>
      <c r="D708" s="4">
        <v>982</v>
      </c>
      <c r="E708" s="3" t="s">
        <v>44</v>
      </c>
      <c r="F708" s="3" t="s">
        <v>224</v>
      </c>
      <c r="G708" s="3" t="s">
        <v>32</v>
      </c>
      <c r="H708" s="34">
        <f>SUM(H709,H757,H763,)</f>
        <v>16958731.54</v>
      </c>
      <c r="I708" s="35"/>
      <c r="J708" s="36"/>
      <c r="K708" s="15">
        <f>SUM(K709,K757,K763)</f>
        <v>16235432.84</v>
      </c>
      <c r="L708" s="14">
        <f t="shared" si="34"/>
        <v>95.73494811039389</v>
      </c>
    </row>
    <row r="709" spans="1:12" ht="21.75" customHeight="1">
      <c r="A709" s="31" t="s">
        <v>501</v>
      </c>
      <c r="B709" s="32"/>
      <c r="C709" s="33"/>
      <c r="D709" s="4">
        <v>982</v>
      </c>
      <c r="E709" s="3" t="s">
        <v>44</v>
      </c>
      <c r="F709" s="3" t="s">
        <v>296</v>
      </c>
      <c r="G709" s="3" t="s">
        <v>32</v>
      </c>
      <c r="H709" s="34">
        <f>SUM(H710,H726,H740)</f>
        <v>16816770.54</v>
      </c>
      <c r="I709" s="35"/>
      <c r="J709" s="36"/>
      <c r="K709" s="15">
        <f>SUM(K710,K726,)</f>
        <v>16093471.84</v>
      </c>
      <c r="L709" s="14">
        <f t="shared" si="34"/>
        <v>95.69894410892046</v>
      </c>
    </row>
    <row r="710" spans="1:12" ht="22.5" customHeight="1">
      <c r="A710" s="31" t="s">
        <v>502</v>
      </c>
      <c r="B710" s="32"/>
      <c r="C710" s="33"/>
      <c r="D710" s="4">
        <v>982</v>
      </c>
      <c r="E710" s="3" t="s">
        <v>44</v>
      </c>
      <c r="F710" s="3" t="s">
        <v>297</v>
      </c>
      <c r="G710" s="3" t="s">
        <v>32</v>
      </c>
      <c r="H710" s="34">
        <f>SUM(H712,H713,H715,H718,H721,H725,)</f>
        <v>10312587.29</v>
      </c>
      <c r="I710" s="35"/>
      <c r="J710" s="36"/>
      <c r="K710" s="15">
        <f>SUM(K713,K724,)</f>
        <v>9605985.95</v>
      </c>
      <c r="L710" s="14">
        <f t="shared" si="34"/>
        <v>93.14816621542508</v>
      </c>
    </row>
    <row r="711" spans="1:12" ht="42" customHeight="1" hidden="1">
      <c r="A711" s="31" t="s">
        <v>215</v>
      </c>
      <c r="B711" s="32"/>
      <c r="C711" s="33"/>
      <c r="D711" s="4">
        <v>982</v>
      </c>
      <c r="E711" s="3" t="s">
        <v>44</v>
      </c>
      <c r="F711" s="3" t="s">
        <v>216</v>
      </c>
      <c r="G711" s="3" t="s">
        <v>32</v>
      </c>
      <c r="H711" s="34">
        <f>SUM(H712)</f>
        <v>0</v>
      </c>
      <c r="I711" s="35"/>
      <c r="J711" s="36"/>
      <c r="K711" s="17"/>
      <c r="L711" s="14" t="e">
        <f t="shared" si="34"/>
        <v>#DIV/0!</v>
      </c>
    </row>
    <row r="712" spans="1:12" ht="15" customHeight="1" hidden="1">
      <c r="A712" s="31" t="s">
        <v>120</v>
      </c>
      <c r="B712" s="32"/>
      <c r="C712" s="33"/>
      <c r="D712" s="4">
        <v>982</v>
      </c>
      <c r="E712" s="3" t="s">
        <v>44</v>
      </c>
      <c r="F712" s="3" t="s">
        <v>216</v>
      </c>
      <c r="G712" s="3" t="s">
        <v>123</v>
      </c>
      <c r="H712" s="34">
        <v>0</v>
      </c>
      <c r="I712" s="35"/>
      <c r="J712" s="36"/>
      <c r="K712" s="17"/>
      <c r="L712" s="16"/>
    </row>
    <row r="713" spans="1:12" ht="21" customHeight="1">
      <c r="A713" s="31" t="s">
        <v>160</v>
      </c>
      <c r="B713" s="32"/>
      <c r="C713" s="33"/>
      <c r="D713" s="4">
        <v>982</v>
      </c>
      <c r="E713" s="3" t="s">
        <v>44</v>
      </c>
      <c r="F713" s="3" t="s">
        <v>301</v>
      </c>
      <c r="G713" s="3" t="s">
        <v>32</v>
      </c>
      <c r="H713" s="34">
        <f>SUM(H714)</f>
        <v>203702.79</v>
      </c>
      <c r="I713" s="35"/>
      <c r="J713" s="36"/>
      <c r="K713" s="15">
        <f>SUM(K714)</f>
        <v>203702.79</v>
      </c>
      <c r="L713" s="14">
        <f aca="true" t="shared" si="35" ref="L713:L739">SUM(K713/H713*100)</f>
        <v>100</v>
      </c>
    </row>
    <row r="714" spans="1:12" ht="12" customHeight="1">
      <c r="A714" s="31" t="s">
        <v>120</v>
      </c>
      <c r="B714" s="32"/>
      <c r="C714" s="33"/>
      <c r="D714" s="4">
        <v>982</v>
      </c>
      <c r="E714" s="3" t="s">
        <v>44</v>
      </c>
      <c r="F714" s="3" t="s">
        <v>302</v>
      </c>
      <c r="G714" s="3" t="s">
        <v>123</v>
      </c>
      <c r="H714" s="34">
        <v>203702.79</v>
      </c>
      <c r="I714" s="35"/>
      <c r="J714" s="36"/>
      <c r="K714" s="15">
        <v>203702.79</v>
      </c>
      <c r="L714" s="14">
        <f t="shared" si="35"/>
        <v>100</v>
      </c>
    </row>
    <row r="715" spans="1:12" ht="23.25" customHeight="1" hidden="1">
      <c r="A715" s="31" t="s">
        <v>657</v>
      </c>
      <c r="B715" s="32"/>
      <c r="C715" s="33"/>
      <c r="D715" s="4">
        <v>982</v>
      </c>
      <c r="E715" s="3" t="s">
        <v>44</v>
      </c>
      <c r="F715" s="3" t="s">
        <v>658</v>
      </c>
      <c r="G715" s="3" t="s">
        <v>32</v>
      </c>
      <c r="H715" s="63">
        <f>SUM(H716)</f>
        <v>0</v>
      </c>
      <c r="I715" s="64"/>
      <c r="J715" s="65"/>
      <c r="K715" s="15"/>
      <c r="L715" s="14"/>
    </row>
    <row r="716" spans="1:12" ht="21.75" customHeight="1" hidden="1">
      <c r="A716" s="31" t="s">
        <v>326</v>
      </c>
      <c r="B716" s="32"/>
      <c r="C716" s="33"/>
      <c r="D716" s="4">
        <v>982</v>
      </c>
      <c r="E716" s="3" t="s">
        <v>44</v>
      </c>
      <c r="F716" s="3" t="s">
        <v>658</v>
      </c>
      <c r="G716" s="3" t="s">
        <v>325</v>
      </c>
      <c r="H716" s="63">
        <f>SUM(H717)</f>
        <v>0</v>
      </c>
      <c r="I716" s="64"/>
      <c r="J716" s="65"/>
      <c r="K716" s="15"/>
      <c r="L716" s="14"/>
    </row>
    <row r="717" spans="1:12" ht="12" customHeight="1" hidden="1">
      <c r="A717" s="31" t="s">
        <v>120</v>
      </c>
      <c r="B717" s="32"/>
      <c r="C717" s="33"/>
      <c r="D717" s="4">
        <v>982</v>
      </c>
      <c r="E717" s="3" t="s">
        <v>44</v>
      </c>
      <c r="F717" s="3" t="s">
        <v>658</v>
      </c>
      <c r="G717" s="3" t="s">
        <v>123</v>
      </c>
      <c r="H717" s="63">
        <v>0</v>
      </c>
      <c r="I717" s="64"/>
      <c r="J717" s="65"/>
      <c r="K717" s="15"/>
      <c r="L717" s="14"/>
    </row>
    <row r="718" spans="1:12" ht="21" customHeight="1" hidden="1">
      <c r="A718" s="31" t="s">
        <v>395</v>
      </c>
      <c r="B718" s="32"/>
      <c r="C718" s="33"/>
      <c r="D718" s="4">
        <v>982</v>
      </c>
      <c r="E718" s="3" t="s">
        <v>44</v>
      </c>
      <c r="F718" s="3" t="s">
        <v>396</v>
      </c>
      <c r="G718" s="3" t="s">
        <v>32</v>
      </c>
      <c r="H718" s="34">
        <f>SUM(H719)</f>
        <v>0</v>
      </c>
      <c r="I718" s="35"/>
      <c r="J718" s="36"/>
      <c r="K718" s="15">
        <v>0</v>
      </c>
      <c r="L718" s="14">
        <v>0</v>
      </c>
    </row>
    <row r="719" spans="1:12" ht="20.25" customHeight="1" hidden="1">
      <c r="A719" s="31" t="s">
        <v>326</v>
      </c>
      <c r="B719" s="32"/>
      <c r="C719" s="33"/>
      <c r="D719" s="4">
        <v>982</v>
      </c>
      <c r="E719" s="3" t="s">
        <v>44</v>
      </c>
      <c r="F719" s="3" t="s">
        <v>396</v>
      </c>
      <c r="G719" s="3" t="s">
        <v>325</v>
      </c>
      <c r="H719" s="34">
        <f>SUM(H720)</f>
        <v>0</v>
      </c>
      <c r="I719" s="35"/>
      <c r="J719" s="36"/>
      <c r="K719" s="15">
        <v>0</v>
      </c>
      <c r="L719" s="14">
        <v>0</v>
      </c>
    </row>
    <row r="720" spans="1:12" ht="19.5" customHeight="1" hidden="1">
      <c r="A720" s="31" t="s">
        <v>120</v>
      </c>
      <c r="B720" s="32"/>
      <c r="C720" s="33"/>
      <c r="D720" s="4">
        <v>982</v>
      </c>
      <c r="E720" s="3" t="s">
        <v>44</v>
      </c>
      <c r="F720" s="3" t="s">
        <v>396</v>
      </c>
      <c r="G720" s="3" t="s">
        <v>123</v>
      </c>
      <c r="H720" s="34">
        <v>0</v>
      </c>
      <c r="I720" s="35"/>
      <c r="J720" s="36"/>
      <c r="K720" s="15">
        <v>0</v>
      </c>
      <c r="L720" s="14">
        <v>0</v>
      </c>
    </row>
    <row r="721" spans="1:12" ht="18" customHeight="1" hidden="1">
      <c r="A721" s="31" t="s">
        <v>397</v>
      </c>
      <c r="B721" s="32"/>
      <c r="C721" s="33"/>
      <c r="D721" s="4">
        <v>982</v>
      </c>
      <c r="E721" s="3" t="s">
        <v>44</v>
      </c>
      <c r="F721" s="3" t="s">
        <v>398</v>
      </c>
      <c r="G721" s="3" t="s">
        <v>32</v>
      </c>
      <c r="H721" s="34">
        <f>SUM(H722)</f>
        <v>0</v>
      </c>
      <c r="I721" s="35"/>
      <c r="J721" s="36"/>
      <c r="K721" s="15">
        <v>0</v>
      </c>
      <c r="L721" s="14">
        <v>0</v>
      </c>
    </row>
    <row r="722" spans="1:12" ht="18" customHeight="1" hidden="1">
      <c r="A722" s="31" t="s">
        <v>326</v>
      </c>
      <c r="B722" s="32"/>
      <c r="C722" s="33"/>
      <c r="D722" s="4">
        <v>982</v>
      </c>
      <c r="E722" s="3" t="s">
        <v>44</v>
      </c>
      <c r="F722" s="3" t="s">
        <v>398</v>
      </c>
      <c r="G722" s="3" t="s">
        <v>325</v>
      </c>
      <c r="H722" s="34">
        <f>SUM(H723)</f>
        <v>0</v>
      </c>
      <c r="I722" s="35"/>
      <c r="J722" s="36"/>
      <c r="K722" s="15">
        <v>0</v>
      </c>
      <c r="L722" s="14">
        <v>0</v>
      </c>
    </row>
    <row r="723" spans="1:12" ht="18" customHeight="1" hidden="1">
      <c r="A723" s="31" t="s">
        <v>120</v>
      </c>
      <c r="B723" s="32"/>
      <c r="C723" s="33"/>
      <c r="D723" s="4">
        <v>982</v>
      </c>
      <c r="E723" s="3" t="s">
        <v>44</v>
      </c>
      <c r="F723" s="3" t="s">
        <v>398</v>
      </c>
      <c r="G723" s="3" t="s">
        <v>123</v>
      </c>
      <c r="H723" s="34">
        <v>0</v>
      </c>
      <c r="I723" s="35"/>
      <c r="J723" s="36"/>
      <c r="K723" s="15">
        <v>0</v>
      </c>
      <c r="L723" s="14">
        <v>0</v>
      </c>
    </row>
    <row r="724" spans="1:12" ht="20.25" customHeight="1">
      <c r="A724" s="31" t="s">
        <v>142</v>
      </c>
      <c r="B724" s="32"/>
      <c r="C724" s="33"/>
      <c r="D724" s="4">
        <v>982</v>
      </c>
      <c r="E724" s="3" t="s">
        <v>44</v>
      </c>
      <c r="F724" s="3" t="s">
        <v>299</v>
      </c>
      <c r="G724" s="3" t="s">
        <v>32</v>
      </c>
      <c r="H724" s="34">
        <f>SUM(H725)</f>
        <v>10108884.5</v>
      </c>
      <c r="I724" s="35"/>
      <c r="J724" s="36"/>
      <c r="K724" s="15">
        <f>SUM(K725)</f>
        <v>9402283.16</v>
      </c>
      <c r="L724" s="14">
        <f t="shared" si="35"/>
        <v>93.01009582214536</v>
      </c>
    </row>
    <row r="725" spans="1:12" ht="14.25" customHeight="1">
      <c r="A725" s="31" t="s">
        <v>120</v>
      </c>
      <c r="B725" s="32"/>
      <c r="C725" s="33"/>
      <c r="D725" s="4">
        <v>982</v>
      </c>
      <c r="E725" s="3" t="s">
        <v>44</v>
      </c>
      <c r="F725" s="3" t="s">
        <v>299</v>
      </c>
      <c r="G725" s="3" t="s">
        <v>123</v>
      </c>
      <c r="H725" s="34">
        <v>10108884.5</v>
      </c>
      <c r="I725" s="35"/>
      <c r="J725" s="36"/>
      <c r="K725" s="15">
        <v>9402283.16</v>
      </c>
      <c r="L725" s="14">
        <f t="shared" si="35"/>
        <v>93.01009582214536</v>
      </c>
    </row>
    <row r="726" spans="1:12" ht="24.75" customHeight="1">
      <c r="A726" s="31" t="s">
        <v>503</v>
      </c>
      <c r="B726" s="32"/>
      <c r="C726" s="33"/>
      <c r="D726" s="4">
        <v>982</v>
      </c>
      <c r="E726" s="3" t="s">
        <v>44</v>
      </c>
      <c r="F726" s="3" t="s">
        <v>303</v>
      </c>
      <c r="G726" s="3" t="s">
        <v>32</v>
      </c>
      <c r="H726" s="34">
        <f>SUM(H727,H730,H745,H748,H751,H754,)</f>
        <v>6504183.25</v>
      </c>
      <c r="I726" s="35"/>
      <c r="J726" s="36"/>
      <c r="K726" s="15">
        <f>SUM(K727,K730,K745,K748,K751,K754,)</f>
        <v>6487485.89</v>
      </c>
      <c r="L726" s="14">
        <f t="shared" si="35"/>
        <v>99.74328275575569</v>
      </c>
    </row>
    <row r="727" spans="1:12" ht="24.75" customHeight="1">
      <c r="A727" s="31" t="s">
        <v>177</v>
      </c>
      <c r="B727" s="32"/>
      <c r="C727" s="33"/>
      <c r="D727" s="4">
        <v>982</v>
      </c>
      <c r="E727" s="3" t="s">
        <v>44</v>
      </c>
      <c r="F727" s="3" t="s">
        <v>333</v>
      </c>
      <c r="G727" s="3" t="s">
        <v>32</v>
      </c>
      <c r="H727" s="34">
        <f>SUM(H728)</f>
        <v>50000</v>
      </c>
      <c r="I727" s="35"/>
      <c r="J727" s="36"/>
      <c r="K727" s="15">
        <f>SUM(K728)</f>
        <v>50000</v>
      </c>
      <c r="L727" s="14">
        <f t="shared" si="35"/>
        <v>100</v>
      </c>
    </row>
    <row r="728" spans="1:12" ht="17.25" customHeight="1">
      <c r="A728" s="31" t="s">
        <v>124</v>
      </c>
      <c r="B728" s="32"/>
      <c r="C728" s="33"/>
      <c r="D728" s="4">
        <v>982</v>
      </c>
      <c r="E728" s="3" t="s">
        <v>44</v>
      </c>
      <c r="F728" s="3" t="s">
        <v>334</v>
      </c>
      <c r="G728" s="3" t="s">
        <v>109</v>
      </c>
      <c r="H728" s="34">
        <f>SUM(H729)</f>
        <v>50000</v>
      </c>
      <c r="I728" s="35"/>
      <c r="J728" s="36"/>
      <c r="K728" s="15">
        <f>SUM(K729)</f>
        <v>50000</v>
      </c>
      <c r="L728" s="14">
        <f t="shared" si="35"/>
        <v>100</v>
      </c>
    </row>
    <row r="729" spans="1:12" ht="24.75" customHeight="1">
      <c r="A729" s="31" t="s">
        <v>108</v>
      </c>
      <c r="B729" s="32"/>
      <c r="C729" s="33"/>
      <c r="D729" s="4">
        <v>982</v>
      </c>
      <c r="E729" s="3" t="s">
        <v>44</v>
      </c>
      <c r="F729" s="3" t="s">
        <v>334</v>
      </c>
      <c r="G729" s="3" t="s">
        <v>110</v>
      </c>
      <c r="H729" s="34">
        <v>50000</v>
      </c>
      <c r="I729" s="35"/>
      <c r="J729" s="36"/>
      <c r="K729" s="15">
        <v>50000</v>
      </c>
      <c r="L729" s="14">
        <f t="shared" si="35"/>
        <v>100</v>
      </c>
    </row>
    <row r="730" spans="1:12" ht="24.75" customHeight="1">
      <c r="A730" s="31" t="s">
        <v>142</v>
      </c>
      <c r="B730" s="32"/>
      <c r="C730" s="33"/>
      <c r="D730" s="4">
        <v>982</v>
      </c>
      <c r="E730" s="3" t="s">
        <v>44</v>
      </c>
      <c r="F730" s="3" t="s">
        <v>305</v>
      </c>
      <c r="G730" s="3" t="s">
        <v>32</v>
      </c>
      <c r="H730" s="34">
        <f>SUM(H731,H733,H735,H737,)</f>
        <v>6153428.25</v>
      </c>
      <c r="I730" s="35"/>
      <c r="J730" s="36"/>
      <c r="K730" s="15">
        <f>SUM(K731,K733,K735,K737)</f>
        <v>6136730.89</v>
      </c>
      <c r="L730" s="14">
        <f t="shared" si="35"/>
        <v>99.72864947275528</v>
      </c>
    </row>
    <row r="731" spans="1:12" ht="33" customHeight="1">
      <c r="A731" s="31" t="s">
        <v>100</v>
      </c>
      <c r="B731" s="32"/>
      <c r="C731" s="33"/>
      <c r="D731" s="4">
        <v>982</v>
      </c>
      <c r="E731" s="3" t="s">
        <v>44</v>
      </c>
      <c r="F731" s="3" t="s">
        <v>304</v>
      </c>
      <c r="G731" s="3" t="s">
        <v>102</v>
      </c>
      <c r="H731" s="34">
        <f>SUM(H732)</f>
        <v>5106680.97</v>
      </c>
      <c r="I731" s="35"/>
      <c r="J731" s="36"/>
      <c r="K731" s="15">
        <f>SUM(K732)</f>
        <v>5106680.97</v>
      </c>
      <c r="L731" s="14">
        <f t="shared" si="35"/>
        <v>100</v>
      </c>
    </row>
    <row r="732" spans="1:12" ht="13.5" customHeight="1">
      <c r="A732" s="31" t="s">
        <v>164</v>
      </c>
      <c r="B732" s="32"/>
      <c r="C732" s="33"/>
      <c r="D732" s="4">
        <v>982</v>
      </c>
      <c r="E732" s="3" t="s">
        <v>44</v>
      </c>
      <c r="F732" s="3" t="s">
        <v>304</v>
      </c>
      <c r="G732" s="3" t="s">
        <v>163</v>
      </c>
      <c r="H732" s="34">
        <v>5106680.97</v>
      </c>
      <c r="I732" s="35"/>
      <c r="J732" s="36"/>
      <c r="K732" s="15">
        <v>5106680.97</v>
      </c>
      <c r="L732" s="14">
        <f t="shared" si="35"/>
        <v>100</v>
      </c>
    </row>
    <row r="733" spans="1:12" ht="15" customHeight="1">
      <c r="A733" s="31" t="s">
        <v>124</v>
      </c>
      <c r="B733" s="32"/>
      <c r="C733" s="33"/>
      <c r="D733" s="4">
        <v>982</v>
      </c>
      <c r="E733" s="3" t="s">
        <v>44</v>
      </c>
      <c r="F733" s="3" t="s">
        <v>304</v>
      </c>
      <c r="G733" s="3" t="s">
        <v>109</v>
      </c>
      <c r="H733" s="34">
        <f>SUM(H734)</f>
        <v>1022983.27</v>
      </c>
      <c r="I733" s="35"/>
      <c r="J733" s="36"/>
      <c r="K733" s="15">
        <f>SUM(K734)</f>
        <v>1006285.91</v>
      </c>
      <c r="L733" s="14">
        <f t="shared" si="35"/>
        <v>98.36777780344346</v>
      </c>
    </row>
    <row r="734" spans="1:12" ht="18" customHeight="1">
      <c r="A734" s="31" t="s">
        <v>108</v>
      </c>
      <c r="B734" s="32"/>
      <c r="C734" s="33"/>
      <c r="D734" s="4">
        <v>982</v>
      </c>
      <c r="E734" s="3" t="s">
        <v>44</v>
      </c>
      <c r="F734" s="3" t="s">
        <v>304</v>
      </c>
      <c r="G734" s="3" t="s">
        <v>110</v>
      </c>
      <c r="H734" s="34">
        <v>1022983.27</v>
      </c>
      <c r="I734" s="35"/>
      <c r="J734" s="36"/>
      <c r="K734" s="15">
        <v>1006285.91</v>
      </c>
      <c r="L734" s="14">
        <f t="shared" si="35"/>
        <v>98.36777780344346</v>
      </c>
    </row>
    <row r="735" spans="1:12" ht="0" customHeight="1" hidden="1">
      <c r="A735" s="32" t="s">
        <v>117</v>
      </c>
      <c r="B735" s="32"/>
      <c r="C735" s="33"/>
      <c r="D735" s="4">
        <v>982</v>
      </c>
      <c r="E735" s="3" t="s">
        <v>44</v>
      </c>
      <c r="F735" s="3" t="s">
        <v>304</v>
      </c>
      <c r="G735" s="3" t="s">
        <v>118</v>
      </c>
      <c r="H735" s="34">
        <f>SUM(H736)</f>
        <v>0</v>
      </c>
      <c r="I735" s="35"/>
      <c r="J735" s="36"/>
      <c r="K735" s="15">
        <f>SUM(K736)</f>
        <v>0</v>
      </c>
      <c r="L735" s="14" t="e">
        <f t="shared" si="35"/>
        <v>#DIV/0!</v>
      </c>
    </row>
    <row r="736" spans="1:12" ht="21" customHeight="1" hidden="1">
      <c r="A736" s="32" t="s">
        <v>403</v>
      </c>
      <c r="B736" s="32"/>
      <c r="C736" s="33"/>
      <c r="D736" s="4">
        <v>982</v>
      </c>
      <c r="E736" s="3" t="s">
        <v>44</v>
      </c>
      <c r="F736" s="3" t="s">
        <v>304</v>
      </c>
      <c r="G736" s="3" t="s">
        <v>214</v>
      </c>
      <c r="H736" s="34">
        <v>0</v>
      </c>
      <c r="I736" s="35"/>
      <c r="J736" s="36"/>
      <c r="K736" s="15">
        <v>0</v>
      </c>
      <c r="L736" s="14" t="e">
        <f t="shared" si="35"/>
        <v>#DIV/0!</v>
      </c>
    </row>
    <row r="737" spans="1:12" ht="13.5" customHeight="1">
      <c r="A737" s="32" t="s">
        <v>191</v>
      </c>
      <c r="B737" s="32"/>
      <c r="C737" s="33"/>
      <c r="D737" s="4">
        <v>982</v>
      </c>
      <c r="E737" s="3" t="s">
        <v>44</v>
      </c>
      <c r="F737" s="3" t="s">
        <v>304</v>
      </c>
      <c r="G737" s="3" t="s">
        <v>127</v>
      </c>
      <c r="H737" s="34">
        <f>SUM(H738:J739)</f>
        <v>23764.01</v>
      </c>
      <c r="I737" s="35"/>
      <c r="J737" s="36"/>
      <c r="K737" s="15">
        <f>SUM(K738:K739)</f>
        <v>23764.01</v>
      </c>
      <c r="L737" s="14">
        <f t="shared" si="35"/>
        <v>100</v>
      </c>
    </row>
    <row r="738" spans="1:12" ht="16.5" customHeight="1" hidden="1">
      <c r="A738" s="32" t="s">
        <v>212</v>
      </c>
      <c r="B738" s="32"/>
      <c r="C738" s="33"/>
      <c r="D738" s="4">
        <v>982</v>
      </c>
      <c r="E738" s="3" t="s">
        <v>44</v>
      </c>
      <c r="F738" s="3" t="s">
        <v>304</v>
      </c>
      <c r="G738" s="3" t="s">
        <v>211</v>
      </c>
      <c r="H738" s="34">
        <v>0</v>
      </c>
      <c r="I738" s="35"/>
      <c r="J738" s="36"/>
      <c r="K738" s="15">
        <v>0</v>
      </c>
      <c r="L738" s="14" t="e">
        <f t="shared" si="35"/>
        <v>#DIV/0!</v>
      </c>
    </row>
    <row r="739" spans="1:12" ht="18" customHeight="1">
      <c r="A739" s="32" t="s">
        <v>165</v>
      </c>
      <c r="B739" s="32"/>
      <c r="C739" s="33"/>
      <c r="D739" s="4">
        <v>982</v>
      </c>
      <c r="E739" s="3" t="s">
        <v>44</v>
      </c>
      <c r="F739" s="3" t="s">
        <v>304</v>
      </c>
      <c r="G739" s="3" t="s">
        <v>128</v>
      </c>
      <c r="H739" s="34">
        <v>23764.01</v>
      </c>
      <c r="I739" s="35"/>
      <c r="J739" s="36"/>
      <c r="K739" s="15">
        <v>23764.01</v>
      </c>
      <c r="L739" s="14">
        <f t="shared" si="35"/>
        <v>100</v>
      </c>
    </row>
    <row r="740" spans="1:12" ht="21" customHeight="1" hidden="1">
      <c r="A740" s="56" t="s">
        <v>196</v>
      </c>
      <c r="B740" s="56"/>
      <c r="C740" s="57"/>
      <c r="D740" s="4">
        <v>982</v>
      </c>
      <c r="E740" s="3" t="s">
        <v>44</v>
      </c>
      <c r="F740" s="3" t="s">
        <v>197</v>
      </c>
      <c r="G740" s="3" t="s">
        <v>32</v>
      </c>
      <c r="H740" s="34">
        <f>SUM(H741,H743)</f>
        <v>0</v>
      </c>
      <c r="I740" s="35"/>
      <c r="J740" s="36"/>
      <c r="K740" s="17"/>
      <c r="L740" s="16"/>
    </row>
    <row r="741" spans="1:12" ht="15.75" customHeight="1" hidden="1">
      <c r="A741" s="32" t="s">
        <v>173</v>
      </c>
      <c r="B741" s="32"/>
      <c r="C741" s="33"/>
      <c r="D741" s="4">
        <v>982</v>
      </c>
      <c r="E741" s="3" t="s">
        <v>44</v>
      </c>
      <c r="F741" s="3" t="s">
        <v>198</v>
      </c>
      <c r="G741" s="3" t="s">
        <v>32</v>
      </c>
      <c r="H741" s="34">
        <f>SUM(H742)</f>
        <v>0</v>
      </c>
      <c r="I741" s="35"/>
      <c r="J741" s="36"/>
      <c r="K741" s="17"/>
      <c r="L741" s="16"/>
    </row>
    <row r="742" spans="1:12" ht="15.75" customHeight="1" hidden="1">
      <c r="A742" s="31" t="s">
        <v>108</v>
      </c>
      <c r="B742" s="32"/>
      <c r="C742" s="33"/>
      <c r="D742" s="4">
        <v>982</v>
      </c>
      <c r="E742" s="3" t="s">
        <v>44</v>
      </c>
      <c r="F742" s="3" t="s">
        <v>198</v>
      </c>
      <c r="G742" s="3" t="s">
        <v>110</v>
      </c>
      <c r="H742" s="34">
        <v>0</v>
      </c>
      <c r="I742" s="35"/>
      <c r="J742" s="36"/>
      <c r="K742" s="17"/>
      <c r="L742" s="16"/>
    </row>
    <row r="743" spans="1:12" ht="15.75" customHeight="1" hidden="1">
      <c r="A743" s="32" t="s">
        <v>174</v>
      </c>
      <c r="B743" s="32"/>
      <c r="C743" s="33"/>
      <c r="D743" s="4">
        <v>982</v>
      </c>
      <c r="E743" s="3" t="s">
        <v>44</v>
      </c>
      <c r="F743" s="3" t="s">
        <v>199</v>
      </c>
      <c r="G743" s="3" t="s">
        <v>32</v>
      </c>
      <c r="H743" s="34">
        <f>SUM(H744)</f>
        <v>0</v>
      </c>
      <c r="I743" s="35"/>
      <c r="J743" s="36"/>
      <c r="K743" s="17"/>
      <c r="L743" s="16"/>
    </row>
    <row r="744" spans="1:12" ht="7.5" customHeight="1" hidden="1">
      <c r="A744" s="31" t="s">
        <v>108</v>
      </c>
      <c r="B744" s="32"/>
      <c r="C744" s="33"/>
      <c r="D744" s="4">
        <v>982</v>
      </c>
      <c r="E744" s="3" t="s">
        <v>44</v>
      </c>
      <c r="F744" s="3" t="s">
        <v>199</v>
      </c>
      <c r="G744" s="3" t="s">
        <v>110</v>
      </c>
      <c r="H744" s="34">
        <v>0</v>
      </c>
      <c r="I744" s="35"/>
      <c r="J744" s="36"/>
      <c r="K744" s="17"/>
      <c r="L744" s="16"/>
    </row>
    <row r="745" spans="1:12" ht="26.25" customHeight="1" hidden="1">
      <c r="A745" s="32" t="s">
        <v>351</v>
      </c>
      <c r="B745" s="32"/>
      <c r="C745" s="33"/>
      <c r="D745" s="4">
        <v>982</v>
      </c>
      <c r="E745" s="3" t="s">
        <v>44</v>
      </c>
      <c r="F745" s="3" t="s">
        <v>352</v>
      </c>
      <c r="G745" s="3" t="s">
        <v>32</v>
      </c>
      <c r="H745" s="34">
        <f>SUM(H746)</f>
        <v>0</v>
      </c>
      <c r="I745" s="35"/>
      <c r="J745" s="36"/>
      <c r="K745" s="15">
        <f>SUM(K746)</f>
        <v>0</v>
      </c>
      <c r="L745" s="15" t="e">
        <f aca="true" t="shared" si="36" ref="L745:L756">SUM(K745/H745*100)</f>
        <v>#DIV/0!</v>
      </c>
    </row>
    <row r="746" spans="1:12" ht="18" customHeight="1" hidden="1">
      <c r="A746" s="31" t="s">
        <v>107</v>
      </c>
      <c r="B746" s="32"/>
      <c r="C746" s="33"/>
      <c r="D746" s="4">
        <v>982</v>
      </c>
      <c r="E746" s="3" t="s">
        <v>44</v>
      </c>
      <c r="F746" s="3" t="s">
        <v>352</v>
      </c>
      <c r="G746" s="3" t="s">
        <v>109</v>
      </c>
      <c r="H746" s="34">
        <f>SUM(H747)</f>
        <v>0</v>
      </c>
      <c r="I746" s="35"/>
      <c r="J746" s="36"/>
      <c r="K746" s="15">
        <f>SUM(K747)</f>
        <v>0</v>
      </c>
      <c r="L746" s="15" t="e">
        <f t="shared" si="36"/>
        <v>#DIV/0!</v>
      </c>
    </row>
    <row r="747" spans="1:12" ht="15.75" customHeight="1" hidden="1">
      <c r="A747" s="31" t="s">
        <v>108</v>
      </c>
      <c r="B747" s="32"/>
      <c r="C747" s="33"/>
      <c r="D747" s="4">
        <v>982</v>
      </c>
      <c r="E747" s="3" t="s">
        <v>44</v>
      </c>
      <c r="F747" s="3" t="s">
        <v>352</v>
      </c>
      <c r="G747" s="3" t="s">
        <v>110</v>
      </c>
      <c r="H747" s="34">
        <v>0</v>
      </c>
      <c r="I747" s="35"/>
      <c r="J747" s="36"/>
      <c r="K747" s="15">
        <v>0</v>
      </c>
      <c r="L747" s="15" t="e">
        <f t="shared" si="36"/>
        <v>#DIV/0!</v>
      </c>
    </row>
    <row r="748" spans="1:12" ht="33" customHeight="1">
      <c r="A748" s="32" t="s">
        <v>518</v>
      </c>
      <c r="B748" s="32"/>
      <c r="C748" s="33"/>
      <c r="D748" s="4">
        <v>982</v>
      </c>
      <c r="E748" s="3" t="s">
        <v>44</v>
      </c>
      <c r="F748" s="3" t="s">
        <v>519</v>
      </c>
      <c r="G748" s="3" t="s">
        <v>32</v>
      </c>
      <c r="H748" s="34">
        <f>SUM(H749,)</f>
        <v>150755</v>
      </c>
      <c r="I748" s="35"/>
      <c r="J748" s="36"/>
      <c r="K748" s="15">
        <f>SUM(K749)</f>
        <v>150755</v>
      </c>
      <c r="L748" s="15">
        <f t="shared" si="36"/>
        <v>100</v>
      </c>
    </row>
    <row r="749" spans="1:12" ht="21.75" customHeight="1">
      <c r="A749" s="31" t="s">
        <v>124</v>
      </c>
      <c r="B749" s="32"/>
      <c r="C749" s="33"/>
      <c r="D749" s="4">
        <v>982</v>
      </c>
      <c r="E749" s="3" t="s">
        <v>44</v>
      </c>
      <c r="F749" s="3" t="s">
        <v>519</v>
      </c>
      <c r="G749" s="3" t="s">
        <v>109</v>
      </c>
      <c r="H749" s="34">
        <f>SUM(H750)</f>
        <v>150755</v>
      </c>
      <c r="I749" s="35"/>
      <c r="J749" s="36"/>
      <c r="K749" s="15">
        <f>SUM(K750)</f>
        <v>150755</v>
      </c>
      <c r="L749" s="15">
        <f t="shared" si="36"/>
        <v>100</v>
      </c>
    </row>
    <row r="750" spans="1:12" ht="22.5" customHeight="1">
      <c r="A750" s="31" t="s">
        <v>108</v>
      </c>
      <c r="B750" s="32"/>
      <c r="C750" s="33"/>
      <c r="D750" s="4">
        <v>982</v>
      </c>
      <c r="E750" s="3" t="s">
        <v>44</v>
      </c>
      <c r="F750" s="3" t="s">
        <v>519</v>
      </c>
      <c r="G750" s="3" t="s">
        <v>110</v>
      </c>
      <c r="H750" s="34">
        <v>150755</v>
      </c>
      <c r="I750" s="35"/>
      <c r="J750" s="36"/>
      <c r="K750" s="15">
        <v>150755</v>
      </c>
      <c r="L750" s="15">
        <f t="shared" si="36"/>
        <v>100</v>
      </c>
    </row>
    <row r="751" spans="1:12" ht="38.25" customHeight="1">
      <c r="A751" s="31" t="s">
        <v>653</v>
      </c>
      <c r="B751" s="32"/>
      <c r="C751" s="33"/>
      <c r="D751" s="4">
        <v>982</v>
      </c>
      <c r="E751" s="3" t="s">
        <v>44</v>
      </c>
      <c r="F751" s="3" t="s">
        <v>654</v>
      </c>
      <c r="G751" s="3" t="s">
        <v>32</v>
      </c>
      <c r="H751" s="63">
        <f>SUM(H752)</f>
        <v>50000</v>
      </c>
      <c r="I751" s="64"/>
      <c r="J751" s="65"/>
      <c r="K751" s="15">
        <f>SUM(K752)</f>
        <v>50000</v>
      </c>
      <c r="L751" s="15">
        <f t="shared" si="36"/>
        <v>100</v>
      </c>
    </row>
    <row r="752" spans="1:12" ht="17.25" customHeight="1">
      <c r="A752" s="31" t="s">
        <v>117</v>
      </c>
      <c r="B752" s="32"/>
      <c r="C752" s="33"/>
      <c r="D752" s="4">
        <v>982</v>
      </c>
      <c r="E752" s="3" t="s">
        <v>44</v>
      </c>
      <c r="F752" s="3" t="s">
        <v>654</v>
      </c>
      <c r="G752" s="3" t="s">
        <v>118</v>
      </c>
      <c r="H752" s="63">
        <f>SUM(H753)</f>
        <v>50000</v>
      </c>
      <c r="I752" s="64"/>
      <c r="J752" s="65"/>
      <c r="K752" s="15">
        <f>SUM(K753)</f>
        <v>50000</v>
      </c>
      <c r="L752" s="15">
        <f t="shared" si="36"/>
        <v>100</v>
      </c>
    </row>
    <row r="753" spans="1:12" ht="17.25" customHeight="1">
      <c r="A753" s="31" t="s">
        <v>475</v>
      </c>
      <c r="B753" s="32"/>
      <c r="C753" s="33"/>
      <c r="D753" s="4">
        <v>982</v>
      </c>
      <c r="E753" s="3" t="s">
        <v>44</v>
      </c>
      <c r="F753" s="3" t="s">
        <v>654</v>
      </c>
      <c r="G753" s="3" t="s">
        <v>478</v>
      </c>
      <c r="H753" s="63">
        <v>50000</v>
      </c>
      <c r="I753" s="64"/>
      <c r="J753" s="65"/>
      <c r="K753" s="15">
        <v>50000</v>
      </c>
      <c r="L753" s="15">
        <f t="shared" si="36"/>
        <v>100</v>
      </c>
    </row>
    <row r="754" spans="1:12" ht="22.5" customHeight="1">
      <c r="A754" s="31" t="s">
        <v>655</v>
      </c>
      <c r="B754" s="32"/>
      <c r="C754" s="33"/>
      <c r="D754" s="4">
        <v>982</v>
      </c>
      <c r="E754" s="3" t="s">
        <v>44</v>
      </c>
      <c r="F754" s="3" t="s">
        <v>656</v>
      </c>
      <c r="G754" s="3" t="s">
        <v>32</v>
      </c>
      <c r="H754" s="63">
        <f>SUM(H755)</f>
        <v>100000</v>
      </c>
      <c r="I754" s="64"/>
      <c r="J754" s="65"/>
      <c r="K754" s="15">
        <f>SUM(K755)</f>
        <v>100000</v>
      </c>
      <c r="L754" s="15">
        <f t="shared" si="36"/>
        <v>100</v>
      </c>
    </row>
    <row r="755" spans="1:12" ht="22.5" customHeight="1">
      <c r="A755" s="31" t="s">
        <v>107</v>
      </c>
      <c r="B755" s="32"/>
      <c r="C755" s="33"/>
      <c r="D755" s="4">
        <v>982</v>
      </c>
      <c r="E755" s="3" t="s">
        <v>44</v>
      </c>
      <c r="F755" s="3" t="s">
        <v>656</v>
      </c>
      <c r="G755" s="3" t="s">
        <v>109</v>
      </c>
      <c r="H755" s="63">
        <f>SUM(H756)</f>
        <v>100000</v>
      </c>
      <c r="I755" s="64"/>
      <c r="J755" s="65"/>
      <c r="K755" s="15">
        <f>SUM(K756)</f>
        <v>100000</v>
      </c>
      <c r="L755" s="15">
        <f t="shared" si="36"/>
        <v>100</v>
      </c>
    </row>
    <row r="756" spans="1:12" ht="22.5" customHeight="1">
      <c r="A756" s="31" t="s">
        <v>108</v>
      </c>
      <c r="B756" s="32"/>
      <c r="C756" s="33"/>
      <c r="D756" s="4">
        <v>982</v>
      </c>
      <c r="E756" s="3" t="s">
        <v>44</v>
      </c>
      <c r="F756" s="3" t="s">
        <v>656</v>
      </c>
      <c r="G756" s="3" t="s">
        <v>110</v>
      </c>
      <c r="H756" s="63">
        <v>100000</v>
      </c>
      <c r="I756" s="64"/>
      <c r="J756" s="65"/>
      <c r="K756" s="15">
        <v>100000</v>
      </c>
      <c r="L756" s="15">
        <f t="shared" si="36"/>
        <v>100</v>
      </c>
    </row>
    <row r="757" spans="1:12" ht="36" customHeight="1">
      <c r="A757" s="31" t="s">
        <v>496</v>
      </c>
      <c r="B757" s="32"/>
      <c r="C757" s="33"/>
      <c r="D757" s="4">
        <v>982</v>
      </c>
      <c r="E757" s="3" t="s">
        <v>44</v>
      </c>
      <c r="F757" s="3" t="s">
        <v>276</v>
      </c>
      <c r="G757" s="3" t="s">
        <v>32</v>
      </c>
      <c r="H757" s="34">
        <f>SUM(H758)</f>
        <v>141961</v>
      </c>
      <c r="I757" s="35"/>
      <c r="J757" s="36"/>
      <c r="K757" s="15">
        <f>SUM(K758)</f>
        <v>141961</v>
      </c>
      <c r="L757" s="14">
        <f aca="true" t="shared" si="37" ref="L757:L762">SUM(K757/H757*100)</f>
        <v>100</v>
      </c>
    </row>
    <row r="758" spans="1:12" ht="14.25" customHeight="1">
      <c r="A758" s="31" t="s">
        <v>497</v>
      </c>
      <c r="B758" s="32"/>
      <c r="C758" s="33"/>
      <c r="D758" s="4">
        <v>982</v>
      </c>
      <c r="E758" s="3" t="s">
        <v>44</v>
      </c>
      <c r="F758" s="3" t="s">
        <v>486</v>
      </c>
      <c r="G758" s="3" t="s">
        <v>32</v>
      </c>
      <c r="H758" s="34">
        <f>SUM(H760,H762)</f>
        <v>141961</v>
      </c>
      <c r="I758" s="35"/>
      <c r="J758" s="36"/>
      <c r="K758" s="15">
        <f>SUM(K759)</f>
        <v>141961</v>
      </c>
      <c r="L758" s="14">
        <f t="shared" si="37"/>
        <v>100</v>
      </c>
    </row>
    <row r="759" spans="1:12" ht="24.75" customHeight="1">
      <c r="A759" s="31" t="s">
        <v>146</v>
      </c>
      <c r="B759" s="32"/>
      <c r="C759" s="33"/>
      <c r="D759" s="4">
        <v>982</v>
      </c>
      <c r="E759" s="3" t="s">
        <v>44</v>
      </c>
      <c r="F759" s="3" t="s">
        <v>487</v>
      </c>
      <c r="G759" s="3" t="s">
        <v>32</v>
      </c>
      <c r="H759" s="34">
        <f>SUM(H760,H762)</f>
        <v>141961</v>
      </c>
      <c r="I759" s="35"/>
      <c r="J759" s="36"/>
      <c r="K759" s="15">
        <f>SUM(K760,K762)</f>
        <v>141961</v>
      </c>
      <c r="L759" s="14">
        <f t="shared" si="37"/>
        <v>100</v>
      </c>
    </row>
    <row r="760" spans="1:12" ht="14.25" customHeight="1">
      <c r="A760" s="31" t="s">
        <v>124</v>
      </c>
      <c r="B760" s="32"/>
      <c r="C760" s="33"/>
      <c r="D760" s="4">
        <v>982</v>
      </c>
      <c r="E760" s="3" t="s">
        <v>44</v>
      </c>
      <c r="F760" s="3" t="s">
        <v>488</v>
      </c>
      <c r="G760" s="3" t="s">
        <v>109</v>
      </c>
      <c r="H760" s="34">
        <f>SUM(H761)</f>
        <v>33000</v>
      </c>
      <c r="I760" s="35"/>
      <c r="J760" s="36"/>
      <c r="K760" s="15">
        <f>SUM(K761)</f>
        <v>33000</v>
      </c>
      <c r="L760" s="14">
        <f t="shared" si="37"/>
        <v>100</v>
      </c>
    </row>
    <row r="761" spans="1:12" ht="24" customHeight="1">
      <c r="A761" s="31" t="s">
        <v>108</v>
      </c>
      <c r="B761" s="32"/>
      <c r="C761" s="33"/>
      <c r="D761" s="4">
        <v>982</v>
      </c>
      <c r="E761" s="3" t="s">
        <v>44</v>
      </c>
      <c r="F761" s="3" t="s">
        <v>488</v>
      </c>
      <c r="G761" s="3" t="s">
        <v>110</v>
      </c>
      <c r="H761" s="34">
        <v>33000</v>
      </c>
      <c r="I761" s="35"/>
      <c r="J761" s="36"/>
      <c r="K761" s="15">
        <v>33000</v>
      </c>
      <c r="L761" s="14">
        <f t="shared" si="37"/>
        <v>100</v>
      </c>
    </row>
    <row r="762" spans="1:12" ht="18" customHeight="1">
      <c r="A762" s="31" t="s">
        <v>120</v>
      </c>
      <c r="B762" s="32"/>
      <c r="C762" s="33"/>
      <c r="D762" s="4">
        <v>982</v>
      </c>
      <c r="E762" s="3" t="s">
        <v>44</v>
      </c>
      <c r="F762" s="3" t="s">
        <v>488</v>
      </c>
      <c r="G762" s="3" t="s">
        <v>123</v>
      </c>
      <c r="H762" s="34">
        <v>108961</v>
      </c>
      <c r="I762" s="35"/>
      <c r="J762" s="36"/>
      <c r="K762" s="15">
        <v>108961</v>
      </c>
      <c r="L762" s="14">
        <f t="shared" si="37"/>
        <v>100</v>
      </c>
    </row>
    <row r="763" spans="1:12" ht="21.75" customHeight="1" hidden="1">
      <c r="A763" s="31" t="s">
        <v>98</v>
      </c>
      <c r="B763" s="32"/>
      <c r="C763" s="33"/>
      <c r="D763" s="4">
        <v>982</v>
      </c>
      <c r="E763" s="3" t="s">
        <v>44</v>
      </c>
      <c r="F763" s="3" t="s">
        <v>228</v>
      </c>
      <c r="G763" s="3" t="s">
        <v>32</v>
      </c>
      <c r="H763" s="34">
        <f>SUM(H764)</f>
        <v>0</v>
      </c>
      <c r="I763" s="35"/>
      <c r="J763" s="36"/>
      <c r="K763" s="15">
        <f>SUM(K764)</f>
        <v>0</v>
      </c>
      <c r="L763" s="15" t="e">
        <f>SUM(K763/H763*100)</f>
        <v>#DIV/0!</v>
      </c>
    </row>
    <row r="764" spans="1:12" ht="21.75" customHeight="1" hidden="1">
      <c r="A764" s="31" t="s">
        <v>99</v>
      </c>
      <c r="B764" s="32"/>
      <c r="C764" s="33"/>
      <c r="D764" s="4">
        <v>982</v>
      </c>
      <c r="E764" s="3" t="s">
        <v>44</v>
      </c>
      <c r="F764" s="3" t="s">
        <v>229</v>
      </c>
      <c r="G764" s="3" t="s">
        <v>32</v>
      </c>
      <c r="H764" s="34">
        <f>SUM(H765)</f>
        <v>0</v>
      </c>
      <c r="I764" s="35"/>
      <c r="J764" s="36"/>
      <c r="K764" s="15">
        <f>SUM(K765)</f>
        <v>0</v>
      </c>
      <c r="L764" s="15" t="e">
        <f>SUM(K764/H764*100)</f>
        <v>#DIV/0!</v>
      </c>
    </row>
    <row r="765" spans="1:12" ht="15" customHeight="1" hidden="1">
      <c r="A765" s="31" t="s">
        <v>235</v>
      </c>
      <c r="B765" s="32"/>
      <c r="C765" s="33"/>
      <c r="D765" s="4">
        <v>982</v>
      </c>
      <c r="E765" s="3" t="s">
        <v>44</v>
      </c>
      <c r="F765" s="3" t="s">
        <v>230</v>
      </c>
      <c r="G765" s="3" t="s">
        <v>32</v>
      </c>
      <c r="H765" s="34">
        <f>SUM(H766)</f>
        <v>0</v>
      </c>
      <c r="I765" s="35"/>
      <c r="J765" s="36"/>
      <c r="K765" s="15">
        <f>SUM(K766)</f>
        <v>0</v>
      </c>
      <c r="L765" s="15" t="e">
        <f>SUM(K765/H765*100)</f>
        <v>#DIV/0!</v>
      </c>
    </row>
    <row r="766" spans="1:12" ht="19.5" customHeight="1" hidden="1">
      <c r="A766" s="31" t="s">
        <v>409</v>
      </c>
      <c r="B766" s="32"/>
      <c r="C766" s="33"/>
      <c r="D766" s="4">
        <v>982</v>
      </c>
      <c r="E766" s="3" t="s">
        <v>44</v>
      </c>
      <c r="F766" s="3" t="s">
        <v>411</v>
      </c>
      <c r="G766" s="3" t="s">
        <v>32</v>
      </c>
      <c r="H766" s="34">
        <f>SUM(H767)</f>
        <v>0</v>
      </c>
      <c r="I766" s="35"/>
      <c r="J766" s="36"/>
      <c r="K766" s="15">
        <f>SUM(K767)</f>
        <v>0</v>
      </c>
      <c r="L766" s="15" t="e">
        <f>SUM(K766/H766*100)</f>
        <v>#DIV/0!</v>
      </c>
    </row>
    <row r="767" spans="1:12" ht="14.25" customHeight="1" hidden="1">
      <c r="A767" s="31" t="s">
        <v>132</v>
      </c>
      <c r="B767" s="32"/>
      <c r="C767" s="33"/>
      <c r="D767" s="4">
        <v>982</v>
      </c>
      <c r="E767" s="3" t="s">
        <v>44</v>
      </c>
      <c r="F767" s="3" t="s">
        <v>411</v>
      </c>
      <c r="G767" s="3" t="s">
        <v>123</v>
      </c>
      <c r="H767" s="34">
        <v>0</v>
      </c>
      <c r="I767" s="35"/>
      <c r="J767" s="36"/>
      <c r="K767" s="17">
        <v>0</v>
      </c>
      <c r="L767" s="15" t="e">
        <f>SUM(K767/H767*100)</f>
        <v>#DIV/0!</v>
      </c>
    </row>
    <row r="768" spans="1:12" ht="15" customHeight="1">
      <c r="A768" s="55" t="s">
        <v>85</v>
      </c>
      <c r="B768" s="56"/>
      <c r="C768" s="57"/>
      <c r="D768" s="4">
        <v>982</v>
      </c>
      <c r="E768" s="3" t="s">
        <v>45</v>
      </c>
      <c r="F768" s="3" t="s">
        <v>224</v>
      </c>
      <c r="G768" s="3" t="s">
        <v>32</v>
      </c>
      <c r="H768" s="34">
        <f>SUM(H769,H792)</f>
        <v>4218083.529999999</v>
      </c>
      <c r="I768" s="35"/>
      <c r="J768" s="36"/>
      <c r="K768" s="15">
        <f>SUM(K769)</f>
        <v>4214355.73</v>
      </c>
      <c r="L768" s="14">
        <f aca="true" t="shared" si="38" ref="L768:L792">SUM(K768/H768*100)</f>
        <v>99.91162337176384</v>
      </c>
    </row>
    <row r="769" spans="1:12" ht="23.25" customHeight="1">
      <c r="A769" s="31" t="s">
        <v>501</v>
      </c>
      <c r="B769" s="32"/>
      <c r="C769" s="33"/>
      <c r="D769" s="4">
        <v>982</v>
      </c>
      <c r="E769" s="3" t="s">
        <v>45</v>
      </c>
      <c r="F769" s="3" t="s">
        <v>296</v>
      </c>
      <c r="G769" s="3" t="s">
        <v>32</v>
      </c>
      <c r="H769" s="34">
        <f>SUM(H770,H774,H784)</f>
        <v>4218083.529999999</v>
      </c>
      <c r="I769" s="35"/>
      <c r="J769" s="36"/>
      <c r="K769" s="15">
        <f>SUM(K774,K784)</f>
        <v>4214355.73</v>
      </c>
      <c r="L769" s="14">
        <f t="shared" si="38"/>
        <v>99.91162337176384</v>
      </c>
    </row>
    <row r="770" spans="1:12" ht="24" customHeight="1" hidden="1">
      <c r="A770" s="55" t="s">
        <v>378</v>
      </c>
      <c r="B770" s="56"/>
      <c r="C770" s="57"/>
      <c r="D770" s="4">
        <v>982</v>
      </c>
      <c r="E770" s="3" t="s">
        <v>45</v>
      </c>
      <c r="F770" s="3" t="s">
        <v>297</v>
      </c>
      <c r="G770" s="3" t="s">
        <v>32</v>
      </c>
      <c r="H770" s="34">
        <f>SUM(H773)</f>
        <v>0</v>
      </c>
      <c r="I770" s="35"/>
      <c r="J770" s="36"/>
      <c r="K770" s="15">
        <v>0</v>
      </c>
      <c r="L770" s="14">
        <v>0</v>
      </c>
    </row>
    <row r="771" spans="1:12" ht="24" customHeight="1" hidden="1">
      <c r="A771" s="31" t="s">
        <v>399</v>
      </c>
      <c r="B771" s="32"/>
      <c r="C771" s="33"/>
      <c r="D771" s="4">
        <v>982</v>
      </c>
      <c r="E771" s="3" t="s">
        <v>45</v>
      </c>
      <c r="F771" s="3" t="s">
        <v>400</v>
      </c>
      <c r="G771" s="3" t="s">
        <v>32</v>
      </c>
      <c r="H771" s="34">
        <f>SUM(H773)</f>
        <v>0</v>
      </c>
      <c r="I771" s="35"/>
      <c r="J771" s="36"/>
      <c r="K771" s="15">
        <v>0</v>
      </c>
      <c r="L771" s="14">
        <v>0</v>
      </c>
    </row>
    <row r="772" spans="1:12" ht="17.25" customHeight="1" hidden="1">
      <c r="A772" s="31" t="s">
        <v>401</v>
      </c>
      <c r="B772" s="32"/>
      <c r="C772" s="33"/>
      <c r="D772" s="4">
        <v>982</v>
      </c>
      <c r="E772" s="3" t="s">
        <v>45</v>
      </c>
      <c r="F772" s="3" t="s">
        <v>400</v>
      </c>
      <c r="G772" s="3" t="s">
        <v>109</v>
      </c>
      <c r="H772" s="22"/>
      <c r="I772" s="23"/>
      <c r="J772" s="24">
        <f>SUM(H773)</f>
        <v>0</v>
      </c>
      <c r="K772" s="15">
        <v>0</v>
      </c>
      <c r="L772" s="14">
        <v>0</v>
      </c>
    </row>
    <row r="773" spans="1:12" ht="18" customHeight="1" hidden="1">
      <c r="A773" s="31" t="s">
        <v>108</v>
      </c>
      <c r="B773" s="32"/>
      <c r="C773" s="33"/>
      <c r="D773" s="4">
        <v>982</v>
      </c>
      <c r="E773" s="3" t="s">
        <v>45</v>
      </c>
      <c r="F773" s="3" t="s">
        <v>400</v>
      </c>
      <c r="G773" s="3" t="s">
        <v>110</v>
      </c>
      <c r="H773" s="34">
        <v>0</v>
      </c>
      <c r="I773" s="35"/>
      <c r="J773" s="36"/>
      <c r="K773" s="15">
        <v>0</v>
      </c>
      <c r="L773" s="14">
        <v>0</v>
      </c>
    </row>
    <row r="774" spans="1:12" ht="21" customHeight="1">
      <c r="A774" s="31" t="s">
        <v>504</v>
      </c>
      <c r="B774" s="32"/>
      <c r="C774" s="33"/>
      <c r="D774" s="4">
        <v>982</v>
      </c>
      <c r="E774" s="3" t="s">
        <v>45</v>
      </c>
      <c r="F774" s="3" t="s">
        <v>306</v>
      </c>
      <c r="G774" s="3" t="s">
        <v>32</v>
      </c>
      <c r="H774" s="34">
        <f>SUM(H776,H778,H781)</f>
        <v>479574.73</v>
      </c>
      <c r="I774" s="35"/>
      <c r="J774" s="36"/>
      <c r="K774" s="15">
        <f>SUM(K775,K778)</f>
        <v>479574.73</v>
      </c>
      <c r="L774" s="14">
        <f t="shared" si="38"/>
        <v>100</v>
      </c>
    </row>
    <row r="775" spans="1:12" ht="16.5" customHeight="1">
      <c r="A775" s="31" t="s">
        <v>161</v>
      </c>
      <c r="B775" s="32"/>
      <c r="C775" s="33"/>
      <c r="D775" s="4">
        <v>982</v>
      </c>
      <c r="E775" s="3" t="s">
        <v>45</v>
      </c>
      <c r="F775" s="3" t="s">
        <v>307</v>
      </c>
      <c r="G775" s="3" t="s">
        <v>32</v>
      </c>
      <c r="H775" s="34">
        <f>SUM(H776)</f>
        <v>52982.32</v>
      </c>
      <c r="I775" s="35"/>
      <c r="J775" s="36"/>
      <c r="K775" s="15">
        <f>SUM(K776)</f>
        <v>52982.32</v>
      </c>
      <c r="L775" s="14">
        <f t="shared" si="38"/>
        <v>100</v>
      </c>
    </row>
    <row r="776" spans="1:12" ht="18" customHeight="1">
      <c r="A776" s="31" t="s">
        <v>124</v>
      </c>
      <c r="B776" s="32"/>
      <c r="C776" s="33"/>
      <c r="D776" s="4">
        <v>982</v>
      </c>
      <c r="E776" s="3" t="s">
        <v>45</v>
      </c>
      <c r="F776" s="3" t="s">
        <v>308</v>
      </c>
      <c r="G776" s="3" t="s">
        <v>109</v>
      </c>
      <c r="H776" s="34">
        <f>SUM(H777)</f>
        <v>52982.32</v>
      </c>
      <c r="I776" s="35"/>
      <c r="J776" s="36"/>
      <c r="K776" s="15">
        <f>SUM(K777)</f>
        <v>52982.32</v>
      </c>
      <c r="L776" s="14">
        <f t="shared" si="38"/>
        <v>100</v>
      </c>
    </row>
    <row r="777" spans="1:12" ht="19.5" customHeight="1">
      <c r="A777" s="31" t="s">
        <v>108</v>
      </c>
      <c r="B777" s="32"/>
      <c r="C777" s="33"/>
      <c r="D777" s="4">
        <v>982</v>
      </c>
      <c r="E777" s="3" t="s">
        <v>45</v>
      </c>
      <c r="F777" s="3" t="s">
        <v>308</v>
      </c>
      <c r="G777" s="3" t="s">
        <v>110</v>
      </c>
      <c r="H777" s="34">
        <v>52982.32</v>
      </c>
      <c r="I777" s="35"/>
      <c r="J777" s="36"/>
      <c r="K777" s="15">
        <v>52982.32</v>
      </c>
      <c r="L777" s="14">
        <f t="shared" si="38"/>
        <v>100</v>
      </c>
    </row>
    <row r="778" spans="1:12" ht="16.5" customHeight="1">
      <c r="A778" s="31" t="s">
        <v>327</v>
      </c>
      <c r="B778" s="32"/>
      <c r="C778" s="33"/>
      <c r="D778" s="4">
        <v>982</v>
      </c>
      <c r="E778" s="3" t="s">
        <v>45</v>
      </c>
      <c r="F778" s="3" t="s">
        <v>512</v>
      </c>
      <c r="G778" s="3" t="s">
        <v>32</v>
      </c>
      <c r="H778" s="34">
        <f>SUM(H779)</f>
        <v>426592.41</v>
      </c>
      <c r="I778" s="35"/>
      <c r="J778" s="36"/>
      <c r="K778" s="15">
        <f>SUM(K779)</f>
        <v>426592.41</v>
      </c>
      <c r="L778" s="14">
        <f t="shared" si="38"/>
        <v>100</v>
      </c>
    </row>
    <row r="779" spans="1:12" ht="19.5" customHeight="1">
      <c r="A779" s="31" t="s">
        <v>124</v>
      </c>
      <c r="B779" s="32"/>
      <c r="C779" s="33"/>
      <c r="D779" s="4">
        <v>982</v>
      </c>
      <c r="E779" s="3" t="s">
        <v>45</v>
      </c>
      <c r="F779" s="3" t="s">
        <v>321</v>
      </c>
      <c r="G779" s="3" t="s">
        <v>109</v>
      </c>
      <c r="H779" s="34">
        <f>SUM(H780)</f>
        <v>426592.41</v>
      </c>
      <c r="I779" s="35"/>
      <c r="J779" s="36"/>
      <c r="K779" s="15">
        <f>SUM(K780)</f>
        <v>426592.41</v>
      </c>
      <c r="L779" s="14">
        <f t="shared" si="38"/>
        <v>100</v>
      </c>
    </row>
    <row r="780" spans="1:12" ht="18" customHeight="1">
      <c r="A780" s="31" t="s">
        <v>108</v>
      </c>
      <c r="B780" s="32"/>
      <c r="C780" s="33"/>
      <c r="D780" s="4">
        <v>982</v>
      </c>
      <c r="E780" s="3" t="s">
        <v>45</v>
      </c>
      <c r="F780" s="3" t="s">
        <v>321</v>
      </c>
      <c r="G780" s="3" t="s">
        <v>110</v>
      </c>
      <c r="H780" s="34">
        <v>426592.41</v>
      </c>
      <c r="I780" s="35"/>
      <c r="J780" s="36"/>
      <c r="K780" s="15">
        <v>426592.41</v>
      </c>
      <c r="L780" s="14">
        <f t="shared" si="38"/>
        <v>100</v>
      </c>
    </row>
    <row r="781" spans="1:12" ht="19.5" customHeight="1" hidden="1">
      <c r="A781" s="31" t="s">
        <v>510</v>
      </c>
      <c r="B781" s="32"/>
      <c r="C781" s="33"/>
      <c r="D781" s="4">
        <v>982</v>
      </c>
      <c r="E781" s="3" t="s">
        <v>45</v>
      </c>
      <c r="F781" s="3" t="s">
        <v>513</v>
      </c>
      <c r="G781" s="3" t="s">
        <v>32</v>
      </c>
      <c r="H781" s="34">
        <f>SUM(H782)</f>
        <v>0</v>
      </c>
      <c r="I781" s="35"/>
      <c r="J781" s="36"/>
      <c r="K781" s="15">
        <f>SUM(K782)</f>
        <v>0</v>
      </c>
      <c r="L781" s="14" t="e">
        <f t="shared" si="38"/>
        <v>#DIV/0!</v>
      </c>
    </row>
    <row r="782" spans="1:12" ht="21" customHeight="1" hidden="1">
      <c r="A782" s="31" t="s">
        <v>124</v>
      </c>
      <c r="B782" s="32"/>
      <c r="C782" s="33"/>
      <c r="D782" s="4">
        <v>982</v>
      </c>
      <c r="E782" s="3" t="s">
        <v>45</v>
      </c>
      <c r="F782" s="3" t="s">
        <v>511</v>
      </c>
      <c r="G782" s="3" t="s">
        <v>109</v>
      </c>
      <c r="H782" s="34">
        <f>SUM(H783)</f>
        <v>0</v>
      </c>
      <c r="I782" s="35"/>
      <c r="J782" s="36"/>
      <c r="K782" s="15">
        <f>SUM(K783)</f>
        <v>0</v>
      </c>
      <c r="L782" s="14" t="e">
        <f t="shared" si="38"/>
        <v>#DIV/0!</v>
      </c>
    </row>
    <row r="783" spans="1:12" ht="21" customHeight="1" hidden="1">
      <c r="A783" s="31" t="s">
        <v>108</v>
      </c>
      <c r="B783" s="32"/>
      <c r="C783" s="33"/>
      <c r="D783" s="4">
        <v>982</v>
      </c>
      <c r="E783" s="3" t="s">
        <v>45</v>
      </c>
      <c r="F783" s="3" t="s">
        <v>511</v>
      </c>
      <c r="G783" s="3" t="s">
        <v>110</v>
      </c>
      <c r="H783" s="34">
        <v>0</v>
      </c>
      <c r="I783" s="35"/>
      <c r="J783" s="36"/>
      <c r="K783" s="15">
        <v>0</v>
      </c>
      <c r="L783" s="14" t="e">
        <f t="shared" si="38"/>
        <v>#DIV/0!</v>
      </c>
    </row>
    <row r="784" spans="1:12" ht="21" customHeight="1">
      <c r="A784" s="31" t="s">
        <v>142</v>
      </c>
      <c r="B784" s="32"/>
      <c r="C784" s="33"/>
      <c r="D784" s="4">
        <v>982</v>
      </c>
      <c r="E784" s="3" t="s">
        <v>45</v>
      </c>
      <c r="F784" s="3" t="s">
        <v>514</v>
      </c>
      <c r="G784" s="3" t="s">
        <v>32</v>
      </c>
      <c r="H784" s="34">
        <f>SUM(H785,H787,H789,H791)</f>
        <v>3738508.8</v>
      </c>
      <c r="I784" s="35"/>
      <c r="J784" s="36"/>
      <c r="K784" s="15">
        <f>SUM(K785,K787,K789,K791)</f>
        <v>3734781</v>
      </c>
      <c r="L784" s="14">
        <f t="shared" si="38"/>
        <v>99.90028644576148</v>
      </c>
    </row>
    <row r="785" spans="1:12" ht="31.5" customHeight="1">
      <c r="A785" s="31" t="s">
        <v>100</v>
      </c>
      <c r="B785" s="32"/>
      <c r="C785" s="33"/>
      <c r="D785" s="4">
        <v>982</v>
      </c>
      <c r="E785" s="3" t="s">
        <v>45</v>
      </c>
      <c r="F785" s="3" t="s">
        <v>515</v>
      </c>
      <c r="G785" s="3" t="s">
        <v>102</v>
      </c>
      <c r="H785" s="34">
        <f>SUM(H786)</f>
        <v>3387253.31</v>
      </c>
      <c r="I785" s="35"/>
      <c r="J785" s="36"/>
      <c r="K785" s="15">
        <f>SUM(K786)</f>
        <v>3387253.31</v>
      </c>
      <c r="L785" s="14">
        <f t="shared" si="38"/>
        <v>100</v>
      </c>
    </row>
    <row r="786" spans="1:12" ht="16.5" customHeight="1">
      <c r="A786" s="31" t="s">
        <v>164</v>
      </c>
      <c r="B786" s="32"/>
      <c r="C786" s="33"/>
      <c r="D786" s="4">
        <v>982</v>
      </c>
      <c r="E786" s="3" t="s">
        <v>45</v>
      </c>
      <c r="F786" s="3" t="s">
        <v>515</v>
      </c>
      <c r="G786" s="3" t="s">
        <v>163</v>
      </c>
      <c r="H786" s="34">
        <v>3387253.31</v>
      </c>
      <c r="I786" s="35"/>
      <c r="J786" s="36"/>
      <c r="K786" s="15">
        <v>3387253.31</v>
      </c>
      <c r="L786" s="14">
        <f t="shared" si="38"/>
        <v>100</v>
      </c>
    </row>
    <row r="787" spans="1:12" ht="16.5" customHeight="1">
      <c r="A787" s="31" t="s">
        <v>124</v>
      </c>
      <c r="B787" s="32"/>
      <c r="C787" s="33"/>
      <c r="D787" s="4">
        <v>982</v>
      </c>
      <c r="E787" s="3" t="s">
        <v>45</v>
      </c>
      <c r="F787" s="3" t="s">
        <v>515</v>
      </c>
      <c r="G787" s="3" t="s">
        <v>109</v>
      </c>
      <c r="H787" s="34">
        <f>SUM(H788)</f>
        <v>350184.46</v>
      </c>
      <c r="I787" s="35"/>
      <c r="J787" s="36"/>
      <c r="K787" s="15">
        <f>SUM(K788)</f>
        <v>346456.66</v>
      </c>
      <c r="L787" s="14">
        <f t="shared" si="38"/>
        <v>98.93547532063529</v>
      </c>
    </row>
    <row r="788" spans="1:12" ht="21" customHeight="1">
      <c r="A788" s="31" t="s">
        <v>108</v>
      </c>
      <c r="B788" s="32"/>
      <c r="C788" s="33"/>
      <c r="D788" s="4">
        <v>982</v>
      </c>
      <c r="E788" s="3" t="s">
        <v>45</v>
      </c>
      <c r="F788" s="3" t="s">
        <v>515</v>
      </c>
      <c r="G788" s="3" t="s">
        <v>110</v>
      </c>
      <c r="H788" s="34">
        <v>350184.46</v>
      </c>
      <c r="I788" s="35"/>
      <c r="J788" s="36"/>
      <c r="K788" s="15">
        <v>346456.66</v>
      </c>
      <c r="L788" s="14">
        <f t="shared" si="38"/>
        <v>98.93547532063529</v>
      </c>
    </row>
    <row r="789" spans="1:12" ht="15" customHeight="1" hidden="1">
      <c r="A789" s="32" t="s">
        <v>117</v>
      </c>
      <c r="B789" s="32"/>
      <c r="C789" s="33"/>
      <c r="D789" s="4">
        <v>982</v>
      </c>
      <c r="E789" s="3" t="s">
        <v>45</v>
      </c>
      <c r="F789" s="3" t="s">
        <v>515</v>
      </c>
      <c r="G789" s="3" t="s">
        <v>118</v>
      </c>
      <c r="H789" s="34">
        <f>SUM(H790)</f>
        <v>0</v>
      </c>
      <c r="I789" s="35"/>
      <c r="J789" s="36"/>
      <c r="K789" s="15">
        <f>SUM(K790)</f>
        <v>0</v>
      </c>
      <c r="L789" s="14" t="e">
        <f t="shared" si="38"/>
        <v>#DIV/0!</v>
      </c>
    </row>
    <row r="790" spans="1:12" ht="21.75" customHeight="1" hidden="1">
      <c r="A790" s="32" t="s">
        <v>403</v>
      </c>
      <c r="B790" s="32"/>
      <c r="C790" s="33"/>
      <c r="D790" s="4">
        <v>982</v>
      </c>
      <c r="E790" s="3" t="s">
        <v>45</v>
      </c>
      <c r="F790" s="3" t="s">
        <v>515</v>
      </c>
      <c r="G790" s="3" t="s">
        <v>214</v>
      </c>
      <c r="H790" s="34">
        <v>0</v>
      </c>
      <c r="I790" s="35"/>
      <c r="J790" s="36"/>
      <c r="K790" s="15">
        <v>0</v>
      </c>
      <c r="L790" s="14" t="e">
        <f t="shared" si="38"/>
        <v>#DIV/0!</v>
      </c>
    </row>
    <row r="791" spans="1:12" ht="13.5" customHeight="1">
      <c r="A791" s="32" t="s">
        <v>165</v>
      </c>
      <c r="B791" s="32"/>
      <c r="C791" s="33"/>
      <c r="D791" s="4">
        <v>982</v>
      </c>
      <c r="E791" s="3" t="s">
        <v>45</v>
      </c>
      <c r="F791" s="3" t="s">
        <v>515</v>
      </c>
      <c r="G791" s="3" t="s">
        <v>128</v>
      </c>
      <c r="H791" s="34">
        <v>1071.03</v>
      </c>
      <c r="I791" s="35"/>
      <c r="J791" s="36"/>
      <c r="K791" s="15">
        <v>1071.03</v>
      </c>
      <c r="L791" s="14">
        <f t="shared" si="38"/>
        <v>100</v>
      </c>
    </row>
    <row r="792" spans="1:12" ht="15" customHeight="1" hidden="1">
      <c r="A792" s="55" t="s">
        <v>7</v>
      </c>
      <c r="B792" s="56"/>
      <c r="C792" s="57"/>
      <c r="D792" s="4">
        <v>982</v>
      </c>
      <c r="E792" s="3" t="s">
        <v>45</v>
      </c>
      <c r="F792" s="3" t="s">
        <v>169</v>
      </c>
      <c r="G792" s="3" t="s">
        <v>32</v>
      </c>
      <c r="H792" s="34">
        <f>SUM(H793)</f>
        <v>0</v>
      </c>
      <c r="I792" s="35"/>
      <c r="J792" s="36"/>
      <c r="K792" s="17"/>
      <c r="L792" s="14" t="e">
        <f t="shared" si="38"/>
        <v>#DIV/0!</v>
      </c>
    </row>
    <row r="793" spans="1:12" ht="42" customHeight="1" hidden="1">
      <c r="A793" s="31" t="s">
        <v>74</v>
      </c>
      <c r="B793" s="32"/>
      <c r="C793" s="33"/>
      <c r="D793" s="4">
        <v>982</v>
      </c>
      <c r="E793" s="3" t="s">
        <v>45</v>
      </c>
      <c r="F793" s="3" t="s">
        <v>170</v>
      </c>
      <c r="G793" s="3" t="s">
        <v>32</v>
      </c>
      <c r="H793" s="34">
        <f>SUM(H794,H798)</f>
        <v>0</v>
      </c>
      <c r="I793" s="35"/>
      <c r="J793" s="36"/>
      <c r="K793" s="17"/>
      <c r="L793" s="16"/>
    </row>
    <row r="794" spans="1:12" ht="24" customHeight="1" hidden="1">
      <c r="A794" s="31" t="s">
        <v>75</v>
      </c>
      <c r="B794" s="32"/>
      <c r="C794" s="33"/>
      <c r="D794" s="4">
        <v>982</v>
      </c>
      <c r="E794" s="3" t="s">
        <v>45</v>
      </c>
      <c r="F794" s="3" t="s">
        <v>171</v>
      </c>
      <c r="G794" s="3" t="s">
        <v>32</v>
      </c>
      <c r="H794" s="34">
        <f>SUM(H795,H797)</f>
        <v>0</v>
      </c>
      <c r="I794" s="35"/>
      <c r="J794" s="36"/>
      <c r="K794" s="17"/>
      <c r="L794" s="16"/>
    </row>
    <row r="795" spans="1:12" ht="33.75" customHeight="1" hidden="1">
      <c r="A795" s="31" t="s">
        <v>100</v>
      </c>
      <c r="B795" s="32"/>
      <c r="C795" s="33"/>
      <c r="D795" s="4">
        <v>982</v>
      </c>
      <c r="E795" s="3" t="s">
        <v>45</v>
      </c>
      <c r="F795" s="3" t="s">
        <v>167</v>
      </c>
      <c r="G795" s="3" t="s">
        <v>102</v>
      </c>
      <c r="H795" s="34">
        <f>SUM(H796)</f>
        <v>0</v>
      </c>
      <c r="I795" s="35"/>
      <c r="J795" s="36"/>
      <c r="K795" s="17"/>
      <c r="L795" s="16"/>
    </row>
    <row r="796" spans="1:12" ht="13.5" customHeight="1" hidden="1">
      <c r="A796" s="31" t="s">
        <v>164</v>
      </c>
      <c r="B796" s="32"/>
      <c r="C796" s="33"/>
      <c r="D796" s="4">
        <v>982</v>
      </c>
      <c r="E796" s="3" t="s">
        <v>45</v>
      </c>
      <c r="F796" s="3" t="s">
        <v>167</v>
      </c>
      <c r="G796" s="3" t="s">
        <v>163</v>
      </c>
      <c r="H796" s="34">
        <v>0</v>
      </c>
      <c r="I796" s="35"/>
      <c r="J796" s="36"/>
      <c r="K796" s="17"/>
      <c r="L796" s="16"/>
    </row>
    <row r="797" spans="1:12" ht="21" customHeight="1" hidden="1">
      <c r="A797" s="31" t="s">
        <v>108</v>
      </c>
      <c r="B797" s="32"/>
      <c r="C797" s="33"/>
      <c r="D797" s="4">
        <v>982</v>
      </c>
      <c r="E797" s="3" t="s">
        <v>45</v>
      </c>
      <c r="F797" s="3" t="s">
        <v>167</v>
      </c>
      <c r="G797" s="3" t="s">
        <v>110</v>
      </c>
      <c r="H797" s="34">
        <v>0</v>
      </c>
      <c r="I797" s="35"/>
      <c r="J797" s="36"/>
      <c r="K797" s="17"/>
      <c r="L797" s="16"/>
    </row>
    <row r="798" spans="1:12" ht="22.5" customHeight="1" hidden="1">
      <c r="A798" s="31" t="s">
        <v>76</v>
      </c>
      <c r="B798" s="32"/>
      <c r="C798" s="33"/>
      <c r="D798" s="4">
        <v>982</v>
      </c>
      <c r="E798" s="3" t="s">
        <v>45</v>
      </c>
      <c r="F798" s="3" t="s">
        <v>168</v>
      </c>
      <c r="G798" s="3" t="s">
        <v>32</v>
      </c>
      <c r="H798" s="34">
        <f>SUM(H799)</f>
        <v>0</v>
      </c>
      <c r="I798" s="35"/>
      <c r="J798" s="36"/>
      <c r="K798" s="17"/>
      <c r="L798" s="16"/>
    </row>
    <row r="799" spans="1:12" ht="32.25" customHeight="1" hidden="1">
      <c r="A799" s="31" t="s">
        <v>100</v>
      </c>
      <c r="B799" s="32"/>
      <c r="C799" s="33"/>
      <c r="D799" s="4">
        <v>982</v>
      </c>
      <c r="E799" s="3" t="s">
        <v>45</v>
      </c>
      <c r="F799" s="3" t="s">
        <v>168</v>
      </c>
      <c r="G799" s="3" t="s">
        <v>32</v>
      </c>
      <c r="H799" s="34">
        <f>SUM(H800)</f>
        <v>0</v>
      </c>
      <c r="I799" s="35"/>
      <c r="J799" s="36"/>
      <c r="K799" s="17"/>
      <c r="L799" s="16"/>
    </row>
    <row r="800" spans="1:12" ht="12.75" customHeight="1" hidden="1">
      <c r="A800" s="31" t="s">
        <v>164</v>
      </c>
      <c r="B800" s="32"/>
      <c r="C800" s="33"/>
      <c r="D800" s="4">
        <v>982</v>
      </c>
      <c r="E800" s="3" t="s">
        <v>45</v>
      </c>
      <c r="F800" s="3" t="s">
        <v>168</v>
      </c>
      <c r="G800" s="3" t="s">
        <v>163</v>
      </c>
      <c r="H800" s="34">
        <v>0</v>
      </c>
      <c r="I800" s="35"/>
      <c r="J800" s="36"/>
      <c r="K800" s="17"/>
      <c r="L800" s="16"/>
    </row>
    <row r="801" spans="1:12" ht="10.5" customHeight="1">
      <c r="A801" s="56" t="s">
        <v>16</v>
      </c>
      <c r="B801" s="56"/>
      <c r="C801" s="57"/>
      <c r="D801" s="4">
        <v>982</v>
      </c>
      <c r="E801" s="3" t="s">
        <v>39</v>
      </c>
      <c r="F801" s="3" t="s">
        <v>224</v>
      </c>
      <c r="G801" s="3" t="s">
        <v>32</v>
      </c>
      <c r="H801" s="34">
        <f>SUM(H802,H811)</f>
        <v>100000</v>
      </c>
      <c r="I801" s="35"/>
      <c r="J801" s="36"/>
      <c r="K801" s="15">
        <f>SUM(K802,K811)</f>
        <v>100000</v>
      </c>
      <c r="L801" s="14">
        <f aca="true" t="shared" si="39" ref="L801:L873">SUM(K801/H801*100)</f>
        <v>100</v>
      </c>
    </row>
    <row r="802" spans="1:12" ht="0.75" customHeight="1" hidden="1">
      <c r="A802" s="56" t="s">
        <v>96</v>
      </c>
      <c r="B802" s="56"/>
      <c r="C802" s="57"/>
      <c r="D802" s="4">
        <v>982</v>
      </c>
      <c r="E802" s="3" t="s">
        <v>94</v>
      </c>
      <c r="F802" s="3" t="s">
        <v>224</v>
      </c>
      <c r="G802" s="3" t="s">
        <v>32</v>
      </c>
      <c r="H802" s="34">
        <f>SUM(H803,H807,H809,)</f>
        <v>0</v>
      </c>
      <c r="I802" s="35"/>
      <c r="J802" s="36"/>
      <c r="K802" s="15">
        <f>SUM(K803,K807,K809,)</f>
        <v>0</v>
      </c>
      <c r="L802" s="14" t="e">
        <f t="shared" si="39"/>
        <v>#DIV/0!</v>
      </c>
    </row>
    <row r="803" spans="1:12" ht="17.25" customHeight="1" hidden="1">
      <c r="A803" s="31" t="s">
        <v>379</v>
      </c>
      <c r="B803" s="32"/>
      <c r="C803" s="33"/>
      <c r="D803" s="4">
        <v>982</v>
      </c>
      <c r="E803" s="3" t="s">
        <v>94</v>
      </c>
      <c r="F803" s="3" t="s">
        <v>300</v>
      </c>
      <c r="G803" s="3" t="s">
        <v>32</v>
      </c>
      <c r="H803" s="34">
        <f>SUM(H806)</f>
        <v>0</v>
      </c>
      <c r="I803" s="35"/>
      <c r="J803" s="36"/>
      <c r="K803" s="15">
        <f>SUM(K804)</f>
        <v>0</v>
      </c>
      <c r="L803" s="14" t="e">
        <f t="shared" si="39"/>
        <v>#DIV/0!</v>
      </c>
    </row>
    <row r="804" spans="1:12" ht="24.75" customHeight="1" hidden="1">
      <c r="A804" s="31" t="s">
        <v>380</v>
      </c>
      <c r="B804" s="32"/>
      <c r="C804" s="33"/>
      <c r="D804" s="4">
        <v>982</v>
      </c>
      <c r="E804" s="3" t="s">
        <v>94</v>
      </c>
      <c r="F804" s="3" t="s">
        <v>309</v>
      </c>
      <c r="G804" s="3" t="s">
        <v>32</v>
      </c>
      <c r="H804" s="34">
        <f>SUM(H805)</f>
        <v>0</v>
      </c>
      <c r="I804" s="35"/>
      <c r="J804" s="36"/>
      <c r="K804" s="15">
        <f>SUM(K805)</f>
        <v>0</v>
      </c>
      <c r="L804" s="14" t="e">
        <f t="shared" si="39"/>
        <v>#DIV/0!</v>
      </c>
    </row>
    <row r="805" spans="1:12" ht="18.75" customHeight="1" hidden="1">
      <c r="A805" s="31" t="s">
        <v>159</v>
      </c>
      <c r="B805" s="32"/>
      <c r="C805" s="33"/>
      <c r="D805" s="4">
        <v>982</v>
      </c>
      <c r="E805" s="3" t="s">
        <v>94</v>
      </c>
      <c r="F805" s="3" t="s">
        <v>310</v>
      </c>
      <c r="G805" s="3" t="s">
        <v>32</v>
      </c>
      <c r="H805" s="34">
        <f>SUM(H806)</f>
        <v>0</v>
      </c>
      <c r="I805" s="35"/>
      <c r="J805" s="36"/>
      <c r="K805" s="15">
        <f>SUM(K806)</f>
        <v>0</v>
      </c>
      <c r="L805" s="14" t="e">
        <f t="shared" si="39"/>
        <v>#DIV/0!</v>
      </c>
    </row>
    <row r="806" spans="1:12" ht="15" customHeight="1" hidden="1">
      <c r="A806" s="31" t="s">
        <v>182</v>
      </c>
      <c r="B806" s="32"/>
      <c r="C806" s="33"/>
      <c r="D806" s="4">
        <v>982</v>
      </c>
      <c r="E806" s="3" t="s">
        <v>94</v>
      </c>
      <c r="F806" s="3" t="s">
        <v>311</v>
      </c>
      <c r="G806" s="3" t="s">
        <v>181</v>
      </c>
      <c r="H806" s="34">
        <v>0</v>
      </c>
      <c r="I806" s="35"/>
      <c r="J806" s="36"/>
      <c r="K806" s="15">
        <v>0</v>
      </c>
      <c r="L806" s="14" t="e">
        <f t="shared" si="39"/>
        <v>#DIV/0!</v>
      </c>
    </row>
    <row r="807" spans="1:12" ht="12.75" customHeight="1" hidden="1">
      <c r="A807" s="32" t="s">
        <v>353</v>
      </c>
      <c r="B807" s="32"/>
      <c r="C807" s="33"/>
      <c r="D807" s="4">
        <v>982</v>
      </c>
      <c r="E807" s="3" t="s">
        <v>94</v>
      </c>
      <c r="F807" s="3" t="s">
        <v>354</v>
      </c>
      <c r="G807" s="3" t="s">
        <v>32</v>
      </c>
      <c r="H807" s="34">
        <f>SUM(H808)</f>
        <v>0</v>
      </c>
      <c r="I807" s="35"/>
      <c r="J807" s="36"/>
      <c r="K807" s="15">
        <f>SUM(K808)</f>
        <v>0</v>
      </c>
      <c r="L807" s="14" t="e">
        <f t="shared" si="39"/>
        <v>#DIV/0!</v>
      </c>
    </row>
    <row r="808" spans="1:12" ht="14.25" customHeight="1" hidden="1">
      <c r="A808" s="32" t="s">
        <v>182</v>
      </c>
      <c r="B808" s="32"/>
      <c r="C808" s="33"/>
      <c r="D808" s="4">
        <v>982</v>
      </c>
      <c r="E808" s="3" t="s">
        <v>94</v>
      </c>
      <c r="F808" s="3" t="s">
        <v>354</v>
      </c>
      <c r="G808" s="3" t="s">
        <v>181</v>
      </c>
      <c r="H808" s="34">
        <v>0</v>
      </c>
      <c r="I808" s="35"/>
      <c r="J808" s="36"/>
      <c r="K808" s="15">
        <v>0</v>
      </c>
      <c r="L808" s="14" t="e">
        <f t="shared" si="39"/>
        <v>#DIV/0!</v>
      </c>
    </row>
    <row r="809" spans="1:12" ht="14.25" customHeight="1" hidden="1">
      <c r="A809" s="31" t="s">
        <v>355</v>
      </c>
      <c r="B809" s="32"/>
      <c r="C809" s="33"/>
      <c r="D809" s="4">
        <v>982</v>
      </c>
      <c r="E809" s="3" t="s">
        <v>94</v>
      </c>
      <c r="F809" s="3" t="s">
        <v>356</v>
      </c>
      <c r="G809" s="3" t="s">
        <v>32</v>
      </c>
      <c r="H809" s="34">
        <f>SUM(H810)</f>
        <v>0</v>
      </c>
      <c r="I809" s="35"/>
      <c r="J809" s="36"/>
      <c r="K809" s="15">
        <f>SUM(K810)</f>
        <v>0</v>
      </c>
      <c r="L809" s="15" t="e">
        <f t="shared" si="39"/>
        <v>#DIV/0!</v>
      </c>
    </row>
    <row r="810" spans="1:12" ht="16.5" customHeight="1" hidden="1">
      <c r="A810" s="32" t="s">
        <v>182</v>
      </c>
      <c r="B810" s="32"/>
      <c r="C810" s="33"/>
      <c r="D810" s="4">
        <v>982</v>
      </c>
      <c r="E810" s="3" t="s">
        <v>94</v>
      </c>
      <c r="F810" s="3" t="s">
        <v>356</v>
      </c>
      <c r="G810" s="3" t="s">
        <v>181</v>
      </c>
      <c r="H810" s="34">
        <v>0</v>
      </c>
      <c r="I810" s="35"/>
      <c r="J810" s="36"/>
      <c r="K810" s="15">
        <v>0</v>
      </c>
      <c r="L810" s="15" t="e">
        <f t="shared" si="39"/>
        <v>#DIV/0!</v>
      </c>
    </row>
    <row r="811" spans="1:12" ht="13.5" customHeight="1">
      <c r="A811" s="56" t="s">
        <v>91</v>
      </c>
      <c r="B811" s="56"/>
      <c r="C811" s="57"/>
      <c r="D811" s="4">
        <v>982</v>
      </c>
      <c r="E811" s="3" t="s">
        <v>90</v>
      </c>
      <c r="F811" s="3" t="s">
        <v>224</v>
      </c>
      <c r="G811" s="3" t="s">
        <v>32</v>
      </c>
      <c r="H811" s="34">
        <f>SUM(H812)</f>
        <v>100000</v>
      </c>
      <c r="I811" s="35"/>
      <c r="J811" s="36"/>
      <c r="K811" s="15">
        <f>SUM(K812)</f>
        <v>100000</v>
      </c>
      <c r="L811" s="14">
        <f t="shared" si="39"/>
        <v>100</v>
      </c>
    </row>
    <row r="812" spans="1:12" ht="24" customHeight="1">
      <c r="A812" s="32" t="s">
        <v>432</v>
      </c>
      <c r="B812" s="32"/>
      <c r="C812" s="33"/>
      <c r="D812" s="4">
        <v>982</v>
      </c>
      <c r="E812" s="3" t="s">
        <v>90</v>
      </c>
      <c r="F812" s="3" t="s">
        <v>319</v>
      </c>
      <c r="G812" s="3" t="s">
        <v>32</v>
      </c>
      <c r="H812" s="34">
        <f>SUM(H813)</f>
        <v>100000</v>
      </c>
      <c r="I812" s="35"/>
      <c r="J812" s="36"/>
      <c r="K812" s="15">
        <f>SUM(K813)</f>
        <v>100000</v>
      </c>
      <c r="L812" s="14">
        <f t="shared" si="39"/>
        <v>100</v>
      </c>
    </row>
    <row r="813" spans="1:12" ht="18.75" customHeight="1">
      <c r="A813" s="32" t="s">
        <v>505</v>
      </c>
      <c r="B813" s="32"/>
      <c r="C813" s="33"/>
      <c r="D813" s="4">
        <v>982</v>
      </c>
      <c r="E813" s="3" t="s">
        <v>90</v>
      </c>
      <c r="F813" s="3" t="s">
        <v>319</v>
      </c>
      <c r="G813" s="3" t="s">
        <v>32</v>
      </c>
      <c r="H813" s="34">
        <f>SUM(H814)</f>
        <v>100000</v>
      </c>
      <c r="I813" s="35"/>
      <c r="J813" s="36"/>
      <c r="K813" s="15">
        <f>SUM(K814)</f>
        <v>100000</v>
      </c>
      <c r="L813" s="14">
        <f t="shared" si="39"/>
        <v>100</v>
      </c>
    </row>
    <row r="814" spans="1:12" ht="13.5" customHeight="1">
      <c r="A814" s="32" t="s">
        <v>184</v>
      </c>
      <c r="B814" s="32"/>
      <c r="C814" s="33"/>
      <c r="D814" s="4">
        <v>982</v>
      </c>
      <c r="E814" s="3" t="s">
        <v>90</v>
      </c>
      <c r="F814" s="3" t="s">
        <v>331</v>
      </c>
      <c r="G814" s="3" t="s">
        <v>32</v>
      </c>
      <c r="H814" s="34">
        <f>SUM(H815)</f>
        <v>100000</v>
      </c>
      <c r="I814" s="35"/>
      <c r="J814" s="36"/>
      <c r="K814" s="15">
        <f>SUM(K815)</f>
        <v>100000</v>
      </c>
      <c r="L814" s="14">
        <f t="shared" si="39"/>
        <v>100</v>
      </c>
    </row>
    <row r="815" spans="1:12" ht="12" customHeight="1">
      <c r="A815" s="31" t="s">
        <v>132</v>
      </c>
      <c r="B815" s="32"/>
      <c r="C815" s="33"/>
      <c r="D815" s="4">
        <v>982</v>
      </c>
      <c r="E815" s="3" t="s">
        <v>90</v>
      </c>
      <c r="F815" s="3" t="s">
        <v>332</v>
      </c>
      <c r="G815" s="3" t="s">
        <v>123</v>
      </c>
      <c r="H815" s="34">
        <v>100000</v>
      </c>
      <c r="I815" s="35"/>
      <c r="J815" s="36"/>
      <c r="K815" s="15">
        <v>100000</v>
      </c>
      <c r="L815" s="14">
        <f t="shared" si="39"/>
        <v>100</v>
      </c>
    </row>
    <row r="816" spans="1:12" ht="0" customHeight="1" hidden="1">
      <c r="A816" s="31"/>
      <c r="B816" s="32"/>
      <c r="C816" s="33"/>
      <c r="D816" s="4">
        <v>982</v>
      </c>
      <c r="E816" s="3" t="s">
        <v>90</v>
      </c>
      <c r="F816" s="3" t="s">
        <v>183</v>
      </c>
      <c r="G816" s="3" t="s">
        <v>123</v>
      </c>
      <c r="H816" s="34">
        <v>125</v>
      </c>
      <c r="I816" s="35"/>
      <c r="J816" s="36"/>
      <c r="K816" s="17"/>
      <c r="L816" s="14">
        <f t="shared" si="39"/>
        <v>0</v>
      </c>
    </row>
    <row r="817" spans="1:12" ht="17.25" customHeight="1" hidden="1">
      <c r="A817" s="47" t="s">
        <v>56</v>
      </c>
      <c r="B817" s="47"/>
      <c r="C817" s="48"/>
      <c r="D817" s="4">
        <v>982</v>
      </c>
      <c r="E817" s="3" t="s">
        <v>48</v>
      </c>
      <c r="F817" s="3" t="s">
        <v>224</v>
      </c>
      <c r="G817" s="3" t="s">
        <v>32</v>
      </c>
      <c r="H817" s="34">
        <f>SUM(H818)</f>
        <v>0</v>
      </c>
      <c r="I817" s="35"/>
      <c r="J817" s="36"/>
      <c r="K817" s="15">
        <f>SUM(K818)</f>
        <v>0</v>
      </c>
      <c r="L817" s="14" t="e">
        <f t="shared" si="39"/>
        <v>#DIV/0!</v>
      </c>
    </row>
    <row r="818" spans="1:12" ht="12" customHeight="1" hidden="1">
      <c r="A818" s="47" t="s">
        <v>70</v>
      </c>
      <c r="B818" s="47"/>
      <c r="C818" s="48"/>
      <c r="D818" s="4">
        <v>982</v>
      </c>
      <c r="E818" s="3" t="s">
        <v>69</v>
      </c>
      <c r="F818" s="3" t="s">
        <v>224</v>
      </c>
      <c r="G818" s="3" t="s">
        <v>32</v>
      </c>
      <c r="H818" s="34">
        <f>SUM(H819)</f>
        <v>0</v>
      </c>
      <c r="I818" s="35"/>
      <c r="J818" s="36"/>
      <c r="K818" s="15">
        <f>SUM(K819)</f>
        <v>0</v>
      </c>
      <c r="L818" s="14" t="e">
        <f t="shared" si="39"/>
        <v>#DIV/0!</v>
      </c>
    </row>
    <row r="819" spans="1:12" ht="20.25" customHeight="1" hidden="1">
      <c r="A819" s="31" t="s">
        <v>376</v>
      </c>
      <c r="B819" s="32"/>
      <c r="C819" s="33"/>
      <c r="D819" s="4">
        <v>982</v>
      </c>
      <c r="E819" s="3" t="s">
        <v>69</v>
      </c>
      <c r="F819" s="3" t="s">
        <v>312</v>
      </c>
      <c r="G819" s="3" t="s">
        <v>32</v>
      </c>
      <c r="H819" s="34">
        <f>SUM(H821)</f>
        <v>0</v>
      </c>
      <c r="I819" s="35"/>
      <c r="J819" s="36"/>
      <c r="K819" s="15">
        <f>SUM(K820)</f>
        <v>0</v>
      </c>
      <c r="L819" s="14" t="e">
        <f t="shared" si="39"/>
        <v>#DIV/0!</v>
      </c>
    </row>
    <row r="820" spans="1:12" ht="15.75" customHeight="1" hidden="1">
      <c r="A820" s="31" t="s">
        <v>158</v>
      </c>
      <c r="B820" s="32"/>
      <c r="C820" s="33"/>
      <c r="D820" s="4">
        <v>982</v>
      </c>
      <c r="E820" s="3" t="s">
        <v>69</v>
      </c>
      <c r="F820" s="3" t="s">
        <v>313</v>
      </c>
      <c r="G820" s="3" t="s">
        <v>32</v>
      </c>
      <c r="H820" s="34">
        <f>SUM(H821)</f>
        <v>0</v>
      </c>
      <c r="I820" s="35"/>
      <c r="J820" s="36"/>
      <c r="K820" s="15">
        <f>SUM(K821)</f>
        <v>0</v>
      </c>
      <c r="L820" s="14" t="e">
        <f t="shared" si="39"/>
        <v>#DIV/0!</v>
      </c>
    </row>
    <row r="821" spans="1:12" ht="15" customHeight="1" hidden="1">
      <c r="A821" s="31" t="s">
        <v>124</v>
      </c>
      <c r="B821" s="32"/>
      <c r="C821" s="33"/>
      <c r="D821" s="4">
        <v>982</v>
      </c>
      <c r="E821" s="3" t="s">
        <v>69</v>
      </c>
      <c r="F821" s="3" t="s">
        <v>314</v>
      </c>
      <c r="G821" s="3" t="s">
        <v>109</v>
      </c>
      <c r="H821" s="34">
        <f>SUM(H822)</f>
        <v>0</v>
      </c>
      <c r="I821" s="35"/>
      <c r="J821" s="36"/>
      <c r="K821" s="15">
        <f>SUM(K822)</f>
        <v>0</v>
      </c>
      <c r="L821" s="14" t="e">
        <f t="shared" si="39"/>
        <v>#DIV/0!</v>
      </c>
    </row>
    <row r="822" spans="1:12" ht="23.25" customHeight="1" hidden="1">
      <c r="A822" s="31" t="s">
        <v>108</v>
      </c>
      <c r="B822" s="32"/>
      <c r="C822" s="33"/>
      <c r="D822" s="4">
        <v>982</v>
      </c>
      <c r="E822" s="3" t="s">
        <v>69</v>
      </c>
      <c r="F822" s="3" t="s">
        <v>314</v>
      </c>
      <c r="G822" s="3" t="s">
        <v>110</v>
      </c>
      <c r="H822" s="34">
        <v>0</v>
      </c>
      <c r="I822" s="35"/>
      <c r="J822" s="36"/>
      <c r="K822" s="15">
        <v>0</v>
      </c>
      <c r="L822" s="14" t="e">
        <f t="shared" si="39"/>
        <v>#DIV/0!</v>
      </c>
    </row>
    <row r="823" spans="1:12" ht="12" customHeight="1" hidden="1">
      <c r="A823" s="58" t="s">
        <v>71</v>
      </c>
      <c r="B823" s="58"/>
      <c r="C823" s="59"/>
      <c r="D823" s="4">
        <v>982</v>
      </c>
      <c r="E823" s="3" t="s">
        <v>72</v>
      </c>
      <c r="F823" s="3" t="s">
        <v>224</v>
      </c>
      <c r="G823" s="3" t="s">
        <v>32</v>
      </c>
      <c r="H823" s="60">
        <f>SUM(H824)</f>
        <v>0</v>
      </c>
      <c r="I823" s="61"/>
      <c r="J823" s="62"/>
      <c r="K823" s="15">
        <v>0</v>
      </c>
      <c r="L823" s="14">
        <v>0</v>
      </c>
    </row>
    <row r="824" spans="1:12" ht="15" customHeight="1" hidden="1">
      <c r="A824" s="47" t="s">
        <v>27</v>
      </c>
      <c r="B824" s="47"/>
      <c r="C824" s="48"/>
      <c r="D824" s="4">
        <v>982</v>
      </c>
      <c r="E824" s="3" t="s">
        <v>77</v>
      </c>
      <c r="F824" s="3" t="s">
        <v>224</v>
      </c>
      <c r="G824" s="3" t="s">
        <v>32</v>
      </c>
      <c r="H824" s="34">
        <f>SUM(H825)</f>
        <v>0</v>
      </c>
      <c r="I824" s="35"/>
      <c r="J824" s="36"/>
      <c r="K824" s="15">
        <v>0</v>
      </c>
      <c r="L824" s="14">
        <v>0</v>
      </c>
    </row>
    <row r="825" spans="1:12" ht="2.25" customHeight="1" hidden="1">
      <c r="A825" s="55" t="s">
        <v>377</v>
      </c>
      <c r="B825" s="56"/>
      <c r="C825" s="57"/>
      <c r="D825" s="4">
        <v>982</v>
      </c>
      <c r="E825" s="3" t="s">
        <v>77</v>
      </c>
      <c r="F825" s="3" t="s">
        <v>296</v>
      </c>
      <c r="G825" s="3" t="s">
        <v>32</v>
      </c>
      <c r="H825" s="34">
        <f>SUM(H826)</f>
        <v>0</v>
      </c>
      <c r="I825" s="35"/>
      <c r="J825" s="36"/>
      <c r="K825" s="15">
        <v>0</v>
      </c>
      <c r="L825" s="14">
        <v>0</v>
      </c>
    </row>
    <row r="826" spans="1:12" ht="23.25" customHeight="1" hidden="1">
      <c r="A826" s="55" t="s">
        <v>378</v>
      </c>
      <c r="B826" s="56"/>
      <c r="C826" s="57"/>
      <c r="D826" s="4">
        <v>982</v>
      </c>
      <c r="E826" s="3" t="s">
        <v>77</v>
      </c>
      <c r="F826" s="3" t="s">
        <v>297</v>
      </c>
      <c r="G826" s="3" t="s">
        <v>32</v>
      </c>
      <c r="H826" s="34">
        <f>SUM(H829)</f>
        <v>0</v>
      </c>
      <c r="I826" s="35"/>
      <c r="J826" s="36"/>
      <c r="K826" s="15">
        <v>0</v>
      </c>
      <c r="L826" s="14">
        <v>0</v>
      </c>
    </row>
    <row r="827" spans="1:12" ht="23.25" customHeight="1" hidden="1">
      <c r="A827" s="31" t="s">
        <v>399</v>
      </c>
      <c r="B827" s="32"/>
      <c r="C827" s="33"/>
      <c r="D827" s="4">
        <v>982</v>
      </c>
      <c r="E827" s="3" t="s">
        <v>77</v>
      </c>
      <c r="F827" s="3" t="s">
        <v>400</v>
      </c>
      <c r="G827" s="3" t="s">
        <v>32</v>
      </c>
      <c r="H827" s="34">
        <f>SUM(H829)</f>
        <v>0</v>
      </c>
      <c r="I827" s="35"/>
      <c r="J827" s="36"/>
      <c r="K827" s="15">
        <v>0</v>
      </c>
      <c r="L827" s="14">
        <v>0</v>
      </c>
    </row>
    <row r="828" spans="1:12" ht="23.25" customHeight="1" hidden="1">
      <c r="A828" s="31" t="s">
        <v>401</v>
      </c>
      <c r="B828" s="32"/>
      <c r="C828" s="33"/>
      <c r="D828" s="4">
        <v>982</v>
      </c>
      <c r="E828" s="3" t="s">
        <v>77</v>
      </c>
      <c r="F828" s="3" t="s">
        <v>400</v>
      </c>
      <c r="G828" s="3" t="s">
        <v>109</v>
      </c>
      <c r="H828" s="22"/>
      <c r="I828" s="23"/>
      <c r="J828" s="24">
        <f>SUM(H829)</f>
        <v>0</v>
      </c>
      <c r="K828" s="15">
        <v>0</v>
      </c>
      <c r="L828" s="14">
        <v>0</v>
      </c>
    </row>
    <row r="829" spans="1:12" ht="3" customHeight="1" hidden="1">
      <c r="A829" s="31" t="s">
        <v>108</v>
      </c>
      <c r="B829" s="32"/>
      <c r="C829" s="33"/>
      <c r="D829" s="4">
        <v>982</v>
      </c>
      <c r="E829" s="3" t="s">
        <v>77</v>
      </c>
      <c r="F829" s="3" t="s">
        <v>400</v>
      </c>
      <c r="G829" s="3" t="s">
        <v>110</v>
      </c>
      <c r="H829" s="34">
        <v>0</v>
      </c>
      <c r="I829" s="35"/>
      <c r="J829" s="36"/>
      <c r="K829" s="15">
        <v>0</v>
      </c>
      <c r="L829" s="14">
        <v>0</v>
      </c>
    </row>
    <row r="830" spans="1:12" ht="55.5" customHeight="1">
      <c r="A830" s="49" t="s">
        <v>200</v>
      </c>
      <c r="B830" s="50"/>
      <c r="C830" s="51"/>
      <c r="D830" s="6">
        <v>985</v>
      </c>
      <c r="E830" s="7" t="s">
        <v>28</v>
      </c>
      <c r="F830" s="7" t="s">
        <v>224</v>
      </c>
      <c r="G830" s="7" t="s">
        <v>32</v>
      </c>
      <c r="H830" s="52">
        <f>SUM(H831+H868)</f>
        <v>19897756.96</v>
      </c>
      <c r="I830" s="53"/>
      <c r="J830" s="54"/>
      <c r="K830" s="21">
        <f>SUM(K831+K868)</f>
        <v>19897756.96</v>
      </c>
      <c r="L830" s="14">
        <f t="shared" si="39"/>
        <v>100</v>
      </c>
    </row>
    <row r="831" spans="1:12" ht="16.5" customHeight="1">
      <c r="A831" s="46" t="s">
        <v>5</v>
      </c>
      <c r="B831" s="47"/>
      <c r="C831" s="48"/>
      <c r="D831" s="4">
        <v>985</v>
      </c>
      <c r="E831" s="3" t="s">
        <v>30</v>
      </c>
      <c r="F831" s="3" t="s">
        <v>224</v>
      </c>
      <c r="G831" s="3" t="s">
        <v>32</v>
      </c>
      <c r="H831" s="34">
        <f>SUM(H832,H844,H855,H859)</f>
        <v>19796785.970000003</v>
      </c>
      <c r="I831" s="35"/>
      <c r="J831" s="36"/>
      <c r="K831" s="15">
        <f>SUM(K832,K844,K855,K859)</f>
        <v>19796785.970000003</v>
      </c>
      <c r="L831" s="14">
        <f t="shared" si="39"/>
        <v>100</v>
      </c>
    </row>
    <row r="832" spans="1:12" ht="22.5" customHeight="1">
      <c r="A832" s="31" t="s">
        <v>420</v>
      </c>
      <c r="B832" s="32"/>
      <c r="C832" s="33"/>
      <c r="D832" s="4">
        <v>985</v>
      </c>
      <c r="E832" s="3" t="s">
        <v>66</v>
      </c>
      <c r="F832" s="3" t="s">
        <v>221</v>
      </c>
      <c r="G832" s="3" t="s">
        <v>32</v>
      </c>
      <c r="H832" s="34">
        <f>SUM(H835)</f>
        <v>17817407.69</v>
      </c>
      <c r="I832" s="35"/>
      <c r="J832" s="36"/>
      <c r="K832" s="15">
        <f>SUM(K835)</f>
        <v>17817407.69</v>
      </c>
      <c r="L832" s="14">
        <f t="shared" si="39"/>
        <v>100</v>
      </c>
    </row>
    <row r="833" spans="1:12" ht="18" customHeight="1" hidden="1">
      <c r="A833" s="31" t="s">
        <v>124</v>
      </c>
      <c r="B833" s="32"/>
      <c r="C833" s="33"/>
      <c r="D833" s="4">
        <v>985</v>
      </c>
      <c r="E833" s="3" t="s">
        <v>66</v>
      </c>
      <c r="F833" s="3" t="s">
        <v>509</v>
      </c>
      <c r="G833" s="3" t="s">
        <v>109</v>
      </c>
      <c r="H833" s="34">
        <f>SUM(H834)</f>
        <v>0</v>
      </c>
      <c r="I833" s="35"/>
      <c r="J833" s="36"/>
      <c r="K833" s="15">
        <f>SUM(K834)</f>
        <v>0</v>
      </c>
      <c r="L833" s="14" t="e">
        <f t="shared" si="39"/>
        <v>#DIV/0!</v>
      </c>
    </row>
    <row r="834" spans="1:12" ht="21.75" customHeight="1" hidden="1">
      <c r="A834" s="31" t="s">
        <v>108</v>
      </c>
      <c r="B834" s="32"/>
      <c r="C834" s="33"/>
      <c r="D834" s="4">
        <v>985</v>
      </c>
      <c r="E834" s="3" t="s">
        <v>66</v>
      </c>
      <c r="F834" s="3" t="s">
        <v>509</v>
      </c>
      <c r="G834" s="3" t="s">
        <v>110</v>
      </c>
      <c r="H834" s="34">
        <v>0</v>
      </c>
      <c r="I834" s="35"/>
      <c r="J834" s="36"/>
      <c r="K834" s="15">
        <v>0</v>
      </c>
      <c r="L834" s="14" t="e">
        <f t="shared" si="39"/>
        <v>#DIV/0!</v>
      </c>
    </row>
    <row r="835" spans="1:12" ht="18.75" customHeight="1">
      <c r="A835" s="31" t="s">
        <v>142</v>
      </c>
      <c r="B835" s="32"/>
      <c r="C835" s="33"/>
      <c r="D835" s="4">
        <v>985</v>
      </c>
      <c r="E835" s="3" t="s">
        <v>66</v>
      </c>
      <c r="F835" s="3" t="s">
        <v>507</v>
      </c>
      <c r="G835" s="3" t="s">
        <v>32</v>
      </c>
      <c r="H835" s="34">
        <f>SUM(H836,H838,H840,H842,H843,)</f>
        <v>17817407.69</v>
      </c>
      <c r="I835" s="35"/>
      <c r="J835" s="36"/>
      <c r="K835" s="15">
        <f>SUM(K836,K838,K840,K842,K843)</f>
        <v>17817407.69</v>
      </c>
      <c r="L835" s="14">
        <f t="shared" si="39"/>
        <v>100</v>
      </c>
    </row>
    <row r="836" spans="1:12" ht="19.5" customHeight="1">
      <c r="A836" s="31" t="s">
        <v>100</v>
      </c>
      <c r="B836" s="32"/>
      <c r="C836" s="33"/>
      <c r="D836" s="4">
        <v>985</v>
      </c>
      <c r="E836" s="3" t="s">
        <v>66</v>
      </c>
      <c r="F836" s="3" t="s">
        <v>508</v>
      </c>
      <c r="G836" s="3" t="s">
        <v>102</v>
      </c>
      <c r="H836" s="34">
        <f>SUM(H837)</f>
        <v>11026067.44</v>
      </c>
      <c r="I836" s="35"/>
      <c r="J836" s="36"/>
      <c r="K836" s="15">
        <f>SUM(K837)</f>
        <v>11026067.44</v>
      </c>
      <c r="L836" s="14">
        <f t="shared" si="39"/>
        <v>100</v>
      </c>
    </row>
    <row r="837" spans="1:12" ht="17.25" customHeight="1">
      <c r="A837" s="31" t="s">
        <v>164</v>
      </c>
      <c r="B837" s="32"/>
      <c r="C837" s="33"/>
      <c r="D837" s="4">
        <v>985</v>
      </c>
      <c r="E837" s="3" t="s">
        <v>66</v>
      </c>
      <c r="F837" s="3" t="s">
        <v>508</v>
      </c>
      <c r="G837" s="3" t="s">
        <v>163</v>
      </c>
      <c r="H837" s="34">
        <v>11026067.44</v>
      </c>
      <c r="I837" s="35"/>
      <c r="J837" s="36"/>
      <c r="K837" s="15">
        <v>11026067.44</v>
      </c>
      <c r="L837" s="14">
        <f t="shared" si="39"/>
        <v>100</v>
      </c>
    </row>
    <row r="838" spans="1:12" ht="18" customHeight="1">
      <c r="A838" s="31" t="s">
        <v>124</v>
      </c>
      <c r="B838" s="32"/>
      <c r="C838" s="33"/>
      <c r="D838" s="4">
        <v>985</v>
      </c>
      <c r="E838" s="3" t="s">
        <v>66</v>
      </c>
      <c r="F838" s="3" t="s">
        <v>508</v>
      </c>
      <c r="G838" s="3" t="s">
        <v>109</v>
      </c>
      <c r="H838" s="34">
        <f>SUM(H839)</f>
        <v>6345939.88</v>
      </c>
      <c r="I838" s="35"/>
      <c r="J838" s="36"/>
      <c r="K838" s="15">
        <f>SUM(K839)</f>
        <v>6345939.88</v>
      </c>
      <c r="L838" s="14">
        <f t="shared" si="39"/>
        <v>100</v>
      </c>
    </row>
    <row r="839" spans="1:12" ht="18" customHeight="1">
      <c r="A839" s="31" t="s">
        <v>108</v>
      </c>
      <c r="B839" s="32"/>
      <c r="C839" s="33"/>
      <c r="D839" s="4">
        <v>985</v>
      </c>
      <c r="E839" s="3" t="s">
        <v>66</v>
      </c>
      <c r="F839" s="3" t="s">
        <v>508</v>
      </c>
      <c r="G839" s="3" t="s">
        <v>110</v>
      </c>
      <c r="H839" s="34">
        <v>6345939.88</v>
      </c>
      <c r="I839" s="35"/>
      <c r="J839" s="36"/>
      <c r="K839" s="15">
        <v>6345939.88</v>
      </c>
      <c r="L839" s="14">
        <f t="shared" si="39"/>
        <v>100</v>
      </c>
    </row>
    <row r="840" spans="1:12" ht="0" customHeight="1" hidden="1">
      <c r="A840" s="32" t="s">
        <v>117</v>
      </c>
      <c r="B840" s="32"/>
      <c r="C840" s="33"/>
      <c r="D840" s="4">
        <v>985</v>
      </c>
      <c r="E840" s="3" t="s">
        <v>66</v>
      </c>
      <c r="F840" s="3" t="s">
        <v>508</v>
      </c>
      <c r="G840" s="3" t="s">
        <v>118</v>
      </c>
      <c r="H840" s="34">
        <f>SUM(H841)</f>
        <v>0</v>
      </c>
      <c r="I840" s="35"/>
      <c r="J840" s="36"/>
      <c r="K840" s="15">
        <f>SUM(K841)</f>
        <v>0</v>
      </c>
      <c r="L840" s="14" t="e">
        <f t="shared" si="39"/>
        <v>#DIV/0!</v>
      </c>
    </row>
    <row r="841" spans="1:12" ht="13.5" customHeight="1" hidden="1">
      <c r="A841" s="32" t="s">
        <v>402</v>
      </c>
      <c r="B841" s="32"/>
      <c r="C841" s="33"/>
      <c r="D841" s="4">
        <v>985</v>
      </c>
      <c r="E841" s="3" t="s">
        <v>66</v>
      </c>
      <c r="F841" s="3" t="s">
        <v>508</v>
      </c>
      <c r="G841" s="3" t="s">
        <v>214</v>
      </c>
      <c r="H841" s="34">
        <v>0</v>
      </c>
      <c r="I841" s="35"/>
      <c r="J841" s="36"/>
      <c r="K841" s="15">
        <v>0</v>
      </c>
      <c r="L841" s="14" t="e">
        <f t="shared" si="39"/>
        <v>#DIV/0!</v>
      </c>
    </row>
    <row r="842" spans="1:12" ht="15" customHeight="1" hidden="1">
      <c r="A842" s="32" t="s">
        <v>212</v>
      </c>
      <c r="B842" s="32"/>
      <c r="C842" s="33"/>
      <c r="D842" s="4">
        <v>985</v>
      </c>
      <c r="E842" s="3" t="s">
        <v>66</v>
      </c>
      <c r="F842" s="3" t="s">
        <v>508</v>
      </c>
      <c r="G842" s="3" t="s">
        <v>211</v>
      </c>
      <c r="H842" s="34">
        <v>0</v>
      </c>
      <c r="I842" s="35"/>
      <c r="J842" s="36"/>
      <c r="K842" s="15">
        <v>0</v>
      </c>
      <c r="L842" s="14" t="e">
        <f t="shared" si="39"/>
        <v>#DIV/0!</v>
      </c>
    </row>
    <row r="843" spans="1:12" ht="12.75" customHeight="1">
      <c r="A843" s="32" t="s">
        <v>165</v>
      </c>
      <c r="B843" s="32"/>
      <c r="C843" s="33"/>
      <c r="D843" s="4">
        <v>985</v>
      </c>
      <c r="E843" s="3" t="s">
        <v>66</v>
      </c>
      <c r="F843" s="3" t="s">
        <v>508</v>
      </c>
      <c r="G843" s="3" t="s">
        <v>128</v>
      </c>
      <c r="H843" s="34">
        <v>445400.37</v>
      </c>
      <c r="I843" s="35"/>
      <c r="J843" s="36"/>
      <c r="K843" s="17">
        <v>445400.37</v>
      </c>
      <c r="L843" s="14">
        <f t="shared" si="39"/>
        <v>100</v>
      </c>
    </row>
    <row r="844" spans="1:12" ht="30.75" customHeight="1">
      <c r="A844" s="31" t="s">
        <v>496</v>
      </c>
      <c r="B844" s="32"/>
      <c r="C844" s="33"/>
      <c r="D844" s="4">
        <v>985</v>
      </c>
      <c r="E844" s="3" t="s">
        <v>66</v>
      </c>
      <c r="F844" s="3" t="s">
        <v>276</v>
      </c>
      <c r="G844" s="3" t="s">
        <v>32</v>
      </c>
      <c r="H844" s="34">
        <f>SUM(H845,H848)</f>
        <v>654190</v>
      </c>
      <c r="I844" s="35"/>
      <c r="J844" s="36"/>
      <c r="K844" s="15">
        <f>SUM(K845,K848)</f>
        <v>654190</v>
      </c>
      <c r="L844" s="14">
        <f t="shared" si="39"/>
        <v>100</v>
      </c>
    </row>
    <row r="845" spans="1:12" ht="15" customHeight="1">
      <c r="A845" s="31" t="s">
        <v>178</v>
      </c>
      <c r="B845" s="32"/>
      <c r="C845" s="33"/>
      <c r="D845" s="4">
        <v>985</v>
      </c>
      <c r="E845" s="3" t="s">
        <v>66</v>
      </c>
      <c r="F845" s="3" t="s">
        <v>506</v>
      </c>
      <c r="G845" s="3" t="s">
        <v>32</v>
      </c>
      <c r="H845" s="34">
        <f>SUM(H846)</f>
        <v>601180</v>
      </c>
      <c r="I845" s="35"/>
      <c r="J845" s="36"/>
      <c r="K845" s="15">
        <f>SUM(K846)</f>
        <v>601180</v>
      </c>
      <c r="L845" s="14">
        <f t="shared" si="39"/>
        <v>100</v>
      </c>
    </row>
    <row r="846" spans="1:12" ht="16.5" customHeight="1">
      <c r="A846" s="31" t="s">
        <v>124</v>
      </c>
      <c r="B846" s="32"/>
      <c r="C846" s="33"/>
      <c r="D846" s="4">
        <v>985</v>
      </c>
      <c r="E846" s="3" t="s">
        <v>66</v>
      </c>
      <c r="F846" s="3" t="s">
        <v>506</v>
      </c>
      <c r="G846" s="3" t="s">
        <v>109</v>
      </c>
      <c r="H846" s="34">
        <f>SUM(H847)</f>
        <v>601180</v>
      </c>
      <c r="I846" s="35"/>
      <c r="J846" s="36"/>
      <c r="K846" s="15">
        <f>SUM(K847)</f>
        <v>601180</v>
      </c>
      <c r="L846" s="14">
        <f t="shared" si="39"/>
        <v>100</v>
      </c>
    </row>
    <row r="847" spans="1:12" ht="16.5" customHeight="1">
      <c r="A847" s="31" t="s">
        <v>108</v>
      </c>
      <c r="B847" s="32"/>
      <c r="C847" s="33"/>
      <c r="D847" s="4">
        <v>985</v>
      </c>
      <c r="E847" s="3" t="s">
        <v>66</v>
      </c>
      <c r="F847" s="3" t="s">
        <v>506</v>
      </c>
      <c r="G847" s="3" t="s">
        <v>110</v>
      </c>
      <c r="H847" s="34">
        <v>601180</v>
      </c>
      <c r="I847" s="35"/>
      <c r="J847" s="36"/>
      <c r="K847" s="15">
        <v>601180</v>
      </c>
      <c r="L847" s="14">
        <f t="shared" si="39"/>
        <v>100</v>
      </c>
    </row>
    <row r="848" spans="1:12" ht="15.75" customHeight="1">
      <c r="A848" s="31" t="s">
        <v>497</v>
      </c>
      <c r="B848" s="32"/>
      <c r="C848" s="33"/>
      <c r="D848" s="4">
        <v>985</v>
      </c>
      <c r="E848" s="3" t="s">
        <v>66</v>
      </c>
      <c r="F848" s="3" t="s">
        <v>486</v>
      </c>
      <c r="G848" s="3" t="s">
        <v>32</v>
      </c>
      <c r="H848" s="34">
        <f>SUM(H849)</f>
        <v>53010</v>
      </c>
      <c r="I848" s="35"/>
      <c r="J848" s="36"/>
      <c r="K848" s="15">
        <f>SUM(K849)</f>
        <v>53010</v>
      </c>
      <c r="L848" s="14">
        <f t="shared" si="39"/>
        <v>100</v>
      </c>
    </row>
    <row r="849" spans="1:12" ht="22.5" customHeight="1">
      <c r="A849" s="31" t="s">
        <v>146</v>
      </c>
      <c r="B849" s="32"/>
      <c r="C849" s="33"/>
      <c r="D849" s="4">
        <v>985</v>
      </c>
      <c r="E849" s="3" t="s">
        <v>66</v>
      </c>
      <c r="F849" s="3" t="s">
        <v>487</v>
      </c>
      <c r="G849" s="3" t="s">
        <v>32</v>
      </c>
      <c r="H849" s="34">
        <f>SUM(H850)</f>
        <v>53010</v>
      </c>
      <c r="I849" s="35"/>
      <c r="J849" s="36"/>
      <c r="K849" s="15">
        <f>SUM(K850)</f>
        <v>53010</v>
      </c>
      <c r="L849" s="14">
        <f t="shared" si="39"/>
        <v>100</v>
      </c>
    </row>
    <row r="850" spans="1:12" ht="15.75" customHeight="1">
      <c r="A850" s="31" t="s">
        <v>124</v>
      </c>
      <c r="B850" s="32"/>
      <c r="C850" s="33"/>
      <c r="D850" s="4">
        <v>985</v>
      </c>
      <c r="E850" s="3" t="s">
        <v>66</v>
      </c>
      <c r="F850" s="3" t="s">
        <v>488</v>
      </c>
      <c r="G850" s="3" t="s">
        <v>109</v>
      </c>
      <c r="H850" s="34">
        <f>SUM(H851)</f>
        <v>53010</v>
      </c>
      <c r="I850" s="35"/>
      <c r="J850" s="36"/>
      <c r="K850" s="15">
        <f>SUM(K851)</f>
        <v>53010</v>
      </c>
      <c r="L850" s="14">
        <f t="shared" si="39"/>
        <v>100</v>
      </c>
    </row>
    <row r="851" spans="1:12" ht="21" customHeight="1">
      <c r="A851" s="31" t="s">
        <v>108</v>
      </c>
      <c r="B851" s="32"/>
      <c r="C851" s="33"/>
      <c r="D851" s="4">
        <v>985</v>
      </c>
      <c r="E851" s="3" t="s">
        <v>66</v>
      </c>
      <c r="F851" s="3" t="s">
        <v>488</v>
      </c>
      <c r="G851" s="3" t="s">
        <v>110</v>
      </c>
      <c r="H851" s="34">
        <v>53010</v>
      </c>
      <c r="I851" s="35"/>
      <c r="J851" s="36"/>
      <c r="K851" s="15">
        <v>53010</v>
      </c>
      <c r="L851" s="14">
        <f t="shared" si="39"/>
        <v>100</v>
      </c>
    </row>
    <row r="852" spans="1:12" ht="17.25" customHeight="1" hidden="1">
      <c r="A852" s="31" t="s">
        <v>178</v>
      </c>
      <c r="B852" s="32"/>
      <c r="C852" s="33"/>
      <c r="D852" s="4">
        <v>985</v>
      </c>
      <c r="E852" s="3" t="s">
        <v>66</v>
      </c>
      <c r="F852" s="3" t="s">
        <v>315</v>
      </c>
      <c r="G852" s="3" t="s">
        <v>32</v>
      </c>
      <c r="H852" s="34">
        <f>SUM(H853)</f>
        <v>0</v>
      </c>
      <c r="I852" s="35"/>
      <c r="J852" s="36"/>
      <c r="K852" s="17"/>
      <c r="L852" s="14" t="e">
        <f t="shared" si="39"/>
        <v>#DIV/0!</v>
      </c>
    </row>
    <row r="853" spans="1:12" ht="18" customHeight="1" hidden="1">
      <c r="A853" s="31" t="s">
        <v>107</v>
      </c>
      <c r="B853" s="32"/>
      <c r="C853" s="33"/>
      <c r="D853" s="4">
        <v>985</v>
      </c>
      <c r="E853" s="3" t="s">
        <v>66</v>
      </c>
      <c r="F853" s="3" t="s">
        <v>179</v>
      </c>
      <c r="G853" s="3" t="s">
        <v>109</v>
      </c>
      <c r="H853" s="34">
        <f>SUM(H854)</f>
        <v>0</v>
      </c>
      <c r="I853" s="35"/>
      <c r="J853" s="36"/>
      <c r="K853" s="17"/>
      <c r="L853" s="14" t="e">
        <f t="shared" si="39"/>
        <v>#DIV/0!</v>
      </c>
    </row>
    <row r="854" spans="1:12" ht="15" customHeight="1" hidden="1">
      <c r="A854" s="31" t="s">
        <v>108</v>
      </c>
      <c r="B854" s="32"/>
      <c r="C854" s="33"/>
      <c r="D854" s="4">
        <v>985</v>
      </c>
      <c r="E854" s="3" t="s">
        <v>66</v>
      </c>
      <c r="F854" s="3" t="s">
        <v>179</v>
      </c>
      <c r="G854" s="3" t="s">
        <v>110</v>
      </c>
      <c r="H854" s="34">
        <v>0</v>
      </c>
      <c r="I854" s="35"/>
      <c r="J854" s="36"/>
      <c r="K854" s="17"/>
      <c r="L854" s="14" t="e">
        <f t="shared" si="39"/>
        <v>#DIV/0!</v>
      </c>
    </row>
    <row r="855" spans="1:12" ht="26.25" customHeight="1">
      <c r="A855" s="31" t="s">
        <v>422</v>
      </c>
      <c r="B855" s="32"/>
      <c r="C855" s="33"/>
      <c r="D855" s="4">
        <v>985</v>
      </c>
      <c r="E855" s="3" t="s">
        <v>66</v>
      </c>
      <c r="F855" s="3" t="s">
        <v>259</v>
      </c>
      <c r="G855" s="3" t="s">
        <v>32</v>
      </c>
      <c r="H855" s="34">
        <f>SUM(H856+H862+H865)</f>
        <v>1325188.2799999998</v>
      </c>
      <c r="I855" s="35"/>
      <c r="J855" s="36"/>
      <c r="K855" s="15">
        <f>SUM(K856+K862+K865)</f>
        <v>1325188.2799999998</v>
      </c>
      <c r="L855" s="15">
        <f t="shared" si="39"/>
        <v>100</v>
      </c>
    </row>
    <row r="856" spans="1:12" ht="25.5" customHeight="1">
      <c r="A856" s="31" t="s">
        <v>154</v>
      </c>
      <c r="B856" s="32"/>
      <c r="C856" s="33"/>
      <c r="D856" s="4">
        <v>985</v>
      </c>
      <c r="E856" s="3" t="s">
        <v>66</v>
      </c>
      <c r="F856" s="3" t="s">
        <v>418</v>
      </c>
      <c r="G856" s="3" t="s">
        <v>32</v>
      </c>
      <c r="H856" s="34">
        <f>SUM(H857)</f>
        <v>550150.84</v>
      </c>
      <c r="I856" s="35"/>
      <c r="J856" s="36"/>
      <c r="K856" s="15">
        <f>SUM(K857)</f>
        <v>550150.84</v>
      </c>
      <c r="L856" s="15">
        <f t="shared" si="39"/>
        <v>100</v>
      </c>
    </row>
    <row r="857" spans="1:12" ht="15" customHeight="1">
      <c r="A857" s="31" t="s">
        <v>124</v>
      </c>
      <c r="B857" s="32"/>
      <c r="C857" s="33"/>
      <c r="D857" s="4">
        <v>985</v>
      </c>
      <c r="E857" s="3" t="s">
        <v>66</v>
      </c>
      <c r="F857" s="3" t="s">
        <v>419</v>
      </c>
      <c r="G857" s="3" t="s">
        <v>109</v>
      </c>
      <c r="H857" s="34">
        <f>SUM(H858)</f>
        <v>550150.84</v>
      </c>
      <c r="I857" s="35"/>
      <c r="J857" s="36"/>
      <c r="K857" s="15">
        <f>SUM(K858)</f>
        <v>550150.84</v>
      </c>
      <c r="L857" s="15">
        <f t="shared" si="39"/>
        <v>100</v>
      </c>
    </row>
    <row r="858" spans="1:12" ht="18" customHeight="1">
      <c r="A858" s="31" t="s">
        <v>108</v>
      </c>
      <c r="B858" s="32"/>
      <c r="C858" s="33"/>
      <c r="D858" s="4">
        <v>985</v>
      </c>
      <c r="E858" s="3" t="s">
        <v>66</v>
      </c>
      <c r="F858" s="3" t="s">
        <v>419</v>
      </c>
      <c r="G858" s="3" t="s">
        <v>110</v>
      </c>
      <c r="H858" s="34">
        <v>550150.84</v>
      </c>
      <c r="I858" s="35"/>
      <c r="J858" s="36"/>
      <c r="K858" s="15">
        <v>550150.84</v>
      </c>
      <c r="L858" s="15">
        <f t="shared" si="39"/>
        <v>100</v>
      </c>
    </row>
    <row r="859" spans="1:12" ht="0" customHeight="1" hidden="1">
      <c r="A859" s="31" t="s">
        <v>87</v>
      </c>
      <c r="B859" s="32"/>
      <c r="C859" s="33"/>
      <c r="D859" s="4">
        <v>985</v>
      </c>
      <c r="E859" s="3" t="s">
        <v>66</v>
      </c>
      <c r="F859" s="3" t="s">
        <v>329</v>
      </c>
      <c r="G859" s="3" t="s">
        <v>32</v>
      </c>
      <c r="H859" s="34">
        <f>SUM(H860)</f>
        <v>0</v>
      </c>
      <c r="I859" s="35"/>
      <c r="J859" s="36"/>
      <c r="K859" s="15">
        <f>SUM(K860)</f>
        <v>0</v>
      </c>
      <c r="L859" s="14" t="e">
        <f t="shared" si="39"/>
        <v>#DIV/0!</v>
      </c>
    </row>
    <row r="860" spans="1:12" ht="17.25" customHeight="1" hidden="1">
      <c r="A860" s="31" t="s">
        <v>124</v>
      </c>
      <c r="B860" s="32"/>
      <c r="C860" s="33"/>
      <c r="D860" s="4">
        <v>985</v>
      </c>
      <c r="E860" s="3" t="s">
        <v>66</v>
      </c>
      <c r="F860" s="3" t="s">
        <v>329</v>
      </c>
      <c r="G860" s="3" t="s">
        <v>109</v>
      </c>
      <c r="H860" s="34">
        <f>SUM(H861)</f>
        <v>0</v>
      </c>
      <c r="I860" s="35"/>
      <c r="J860" s="36"/>
      <c r="K860" s="20">
        <f>SUM(K861)</f>
        <v>0</v>
      </c>
      <c r="L860" s="14" t="e">
        <f t="shared" si="39"/>
        <v>#DIV/0!</v>
      </c>
    </row>
    <row r="861" spans="1:12" ht="18" customHeight="1" hidden="1">
      <c r="A861" s="31" t="s">
        <v>108</v>
      </c>
      <c r="B861" s="32"/>
      <c r="C861" s="33"/>
      <c r="D861" s="4">
        <v>985</v>
      </c>
      <c r="E861" s="3" t="s">
        <v>66</v>
      </c>
      <c r="F861" s="3" t="s">
        <v>329</v>
      </c>
      <c r="G861" s="3" t="s">
        <v>110</v>
      </c>
      <c r="H861" s="34">
        <v>0</v>
      </c>
      <c r="I861" s="35"/>
      <c r="J861" s="36"/>
      <c r="K861" s="15">
        <v>0</v>
      </c>
      <c r="L861" s="14" t="e">
        <f t="shared" si="39"/>
        <v>#DIV/0!</v>
      </c>
    </row>
    <row r="862" spans="1:12" ht="18" customHeight="1">
      <c r="A862" s="31" t="s">
        <v>611</v>
      </c>
      <c r="B862" s="32"/>
      <c r="C862" s="33"/>
      <c r="D862" s="4">
        <v>985</v>
      </c>
      <c r="E862" s="3" t="s">
        <v>66</v>
      </c>
      <c r="F862" s="3" t="s">
        <v>613</v>
      </c>
      <c r="G862" s="3" t="s">
        <v>32</v>
      </c>
      <c r="H862" s="34">
        <f>SUM(H863)</f>
        <v>70000</v>
      </c>
      <c r="I862" s="35"/>
      <c r="J862" s="36"/>
      <c r="K862" s="15">
        <f>SUM(K863)</f>
        <v>70000</v>
      </c>
      <c r="L862" s="15">
        <f aca="true" t="shared" si="40" ref="L862:L872">SUM(K862/H862*100)</f>
        <v>100</v>
      </c>
    </row>
    <row r="863" spans="1:12" ht="18" customHeight="1">
      <c r="A863" s="31" t="s">
        <v>124</v>
      </c>
      <c r="B863" s="32"/>
      <c r="C863" s="33"/>
      <c r="D863" s="4">
        <v>985</v>
      </c>
      <c r="E863" s="3" t="s">
        <v>66</v>
      </c>
      <c r="F863" s="3" t="s">
        <v>614</v>
      </c>
      <c r="G863" s="3" t="s">
        <v>109</v>
      </c>
      <c r="H863" s="34">
        <f>SUM(H864)</f>
        <v>70000</v>
      </c>
      <c r="I863" s="35"/>
      <c r="J863" s="36"/>
      <c r="K863" s="15">
        <f>SUM(K864)</f>
        <v>70000</v>
      </c>
      <c r="L863" s="15">
        <f t="shared" si="40"/>
        <v>100</v>
      </c>
    </row>
    <row r="864" spans="1:12" ht="18" customHeight="1">
      <c r="A864" s="31" t="s">
        <v>108</v>
      </c>
      <c r="B864" s="32"/>
      <c r="C864" s="33"/>
      <c r="D864" s="4">
        <v>985</v>
      </c>
      <c r="E864" s="3" t="s">
        <v>66</v>
      </c>
      <c r="F864" s="3" t="s">
        <v>614</v>
      </c>
      <c r="G864" s="3" t="s">
        <v>110</v>
      </c>
      <c r="H864" s="34">
        <v>70000</v>
      </c>
      <c r="I864" s="35"/>
      <c r="J864" s="36"/>
      <c r="K864" s="15">
        <v>70000</v>
      </c>
      <c r="L864" s="15">
        <f t="shared" si="40"/>
        <v>100</v>
      </c>
    </row>
    <row r="865" spans="1:12" ht="18" customHeight="1">
      <c r="A865" s="31" t="s">
        <v>612</v>
      </c>
      <c r="B865" s="32"/>
      <c r="C865" s="33"/>
      <c r="D865" s="4">
        <v>985</v>
      </c>
      <c r="E865" s="3" t="s">
        <v>66</v>
      </c>
      <c r="F865" s="3" t="s">
        <v>615</v>
      </c>
      <c r="G865" s="3" t="s">
        <v>32</v>
      </c>
      <c r="H865" s="34">
        <f>SUM(H866)</f>
        <v>705037.44</v>
      </c>
      <c r="I865" s="35"/>
      <c r="J865" s="36"/>
      <c r="K865" s="15">
        <f>SUM(K866)</f>
        <v>705037.44</v>
      </c>
      <c r="L865" s="15">
        <f t="shared" si="40"/>
        <v>100</v>
      </c>
    </row>
    <row r="866" spans="1:12" ht="18" customHeight="1">
      <c r="A866" s="31" t="s">
        <v>124</v>
      </c>
      <c r="B866" s="32"/>
      <c r="C866" s="33"/>
      <c r="D866" s="4">
        <v>985</v>
      </c>
      <c r="E866" s="3" t="s">
        <v>66</v>
      </c>
      <c r="F866" s="3" t="s">
        <v>616</v>
      </c>
      <c r="G866" s="3" t="s">
        <v>109</v>
      </c>
      <c r="H866" s="34">
        <f>SUM(H867)</f>
        <v>705037.44</v>
      </c>
      <c r="I866" s="35"/>
      <c r="J866" s="36"/>
      <c r="K866" s="15">
        <f>SUM(K867)</f>
        <v>705037.44</v>
      </c>
      <c r="L866" s="15">
        <f t="shared" si="40"/>
        <v>100</v>
      </c>
    </row>
    <row r="867" spans="1:12" ht="18" customHeight="1">
      <c r="A867" s="31" t="s">
        <v>108</v>
      </c>
      <c r="B867" s="32"/>
      <c r="C867" s="33"/>
      <c r="D867" s="4">
        <v>985</v>
      </c>
      <c r="E867" s="3" t="s">
        <v>66</v>
      </c>
      <c r="F867" s="3" t="s">
        <v>616</v>
      </c>
      <c r="G867" s="3" t="s">
        <v>110</v>
      </c>
      <c r="H867" s="34">
        <v>705037.44</v>
      </c>
      <c r="I867" s="35"/>
      <c r="J867" s="36"/>
      <c r="K867" s="15">
        <v>705037.44</v>
      </c>
      <c r="L867" s="15">
        <f t="shared" si="40"/>
        <v>100</v>
      </c>
    </row>
    <row r="868" spans="1:12" ht="18" customHeight="1">
      <c r="A868" s="31" t="s">
        <v>98</v>
      </c>
      <c r="B868" s="32"/>
      <c r="C868" s="33"/>
      <c r="D868" s="4">
        <v>985</v>
      </c>
      <c r="E868" s="3" t="s">
        <v>90</v>
      </c>
      <c r="F868" s="3" t="s">
        <v>228</v>
      </c>
      <c r="G868" s="3" t="s">
        <v>32</v>
      </c>
      <c r="H868" s="34">
        <f>SUM(H869)</f>
        <v>100970.99</v>
      </c>
      <c r="I868" s="35"/>
      <c r="J868" s="36"/>
      <c r="K868" s="15">
        <f>SUM(K869)</f>
        <v>100970.99</v>
      </c>
      <c r="L868" s="15">
        <f t="shared" si="40"/>
        <v>100</v>
      </c>
    </row>
    <row r="869" spans="1:12" ht="18" customHeight="1">
      <c r="A869" s="31" t="s">
        <v>99</v>
      </c>
      <c r="B869" s="32"/>
      <c r="C869" s="33"/>
      <c r="D869" s="4">
        <v>985</v>
      </c>
      <c r="E869" s="3" t="s">
        <v>90</v>
      </c>
      <c r="F869" s="3" t="s">
        <v>229</v>
      </c>
      <c r="G869" s="3" t="s">
        <v>32</v>
      </c>
      <c r="H869" s="34">
        <f>SUM(H870)</f>
        <v>100970.99</v>
      </c>
      <c r="I869" s="35"/>
      <c r="J869" s="36"/>
      <c r="K869" s="15">
        <f>SUM(K870)</f>
        <v>100970.99</v>
      </c>
      <c r="L869" s="15">
        <f t="shared" si="40"/>
        <v>100</v>
      </c>
    </row>
    <row r="870" spans="1:12" ht="18" customHeight="1">
      <c r="A870" s="32" t="s">
        <v>617</v>
      </c>
      <c r="B870" s="32"/>
      <c r="C870" s="33"/>
      <c r="D870" s="4">
        <v>985</v>
      </c>
      <c r="E870" s="3" t="s">
        <v>90</v>
      </c>
      <c r="F870" s="3" t="s">
        <v>618</v>
      </c>
      <c r="G870" s="3" t="s">
        <v>32</v>
      </c>
      <c r="H870" s="34">
        <f>SUM(H871)</f>
        <v>100970.99</v>
      </c>
      <c r="I870" s="35"/>
      <c r="J870" s="36"/>
      <c r="K870" s="15">
        <f>SUM(K871)</f>
        <v>100970.99</v>
      </c>
      <c r="L870" s="15">
        <f t="shared" si="40"/>
        <v>100</v>
      </c>
    </row>
    <row r="871" spans="1:12" ht="18" customHeight="1">
      <c r="A871" s="31" t="s">
        <v>401</v>
      </c>
      <c r="B871" s="32"/>
      <c r="C871" s="33"/>
      <c r="D871" s="4">
        <v>985</v>
      </c>
      <c r="E871" s="3" t="s">
        <v>90</v>
      </c>
      <c r="F871" s="3" t="s">
        <v>618</v>
      </c>
      <c r="G871" s="3" t="s">
        <v>109</v>
      </c>
      <c r="H871" s="34">
        <f>SUM(H872)</f>
        <v>100970.99</v>
      </c>
      <c r="I871" s="35"/>
      <c r="J871" s="36"/>
      <c r="K871" s="15">
        <f>SUM(K872)</f>
        <v>100970.99</v>
      </c>
      <c r="L871" s="15">
        <f t="shared" si="40"/>
        <v>100</v>
      </c>
    </row>
    <row r="872" spans="1:12" ht="18" customHeight="1">
      <c r="A872" s="31" t="s">
        <v>108</v>
      </c>
      <c r="B872" s="32"/>
      <c r="C872" s="33"/>
      <c r="D872" s="4">
        <v>985</v>
      </c>
      <c r="E872" s="3" t="s">
        <v>90</v>
      </c>
      <c r="F872" s="3" t="s">
        <v>618</v>
      </c>
      <c r="G872" s="3" t="s">
        <v>110</v>
      </c>
      <c r="H872" s="34">
        <v>100970.99</v>
      </c>
      <c r="I872" s="35"/>
      <c r="J872" s="36"/>
      <c r="K872" s="15">
        <v>100970.99</v>
      </c>
      <c r="L872" s="15">
        <f t="shared" si="40"/>
        <v>100</v>
      </c>
    </row>
    <row r="873" spans="1:12" ht="12.75" customHeight="1">
      <c r="A873" s="80" t="s">
        <v>8</v>
      </c>
      <c r="B873" s="81"/>
      <c r="C873" s="82"/>
      <c r="D873" s="5"/>
      <c r="E873" s="5"/>
      <c r="F873" s="5"/>
      <c r="G873" s="5"/>
      <c r="H873" s="52">
        <f>SUM(H8,H53,H472,H491,H535,H689,H830)</f>
        <v>622081197.46</v>
      </c>
      <c r="I873" s="53"/>
      <c r="J873" s="54"/>
      <c r="K873" s="26">
        <f>SUM(K8,K53,K472,K491,K535,K689,K830)</f>
        <v>592760932.9399999</v>
      </c>
      <c r="L873" s="14">
        <f t="shared" si="39"/>
        <v>95.28674638620863</v>
      </c>
    </row>
    <row r="874" spans="8:12" ht="12.75">
      <c r="H874" s="13"/>
      <c r="I874" s="13"/>
      <c r="J874" s="13"/>
      <c r="K874" s="1"/>
      <c r="L874" s="11"/>
    </row>
  </sheetData>
  <sheetProtection/>
  <mergeCells count="1741">
    <mergeCell ref="A717:C717"/>
    <mergeCell ref="H688:J688"/>
    <mergeCell ref="H691:J691"/>
    <mergeCell ref="A710:C710"/>
    <mergeCell ref="H710:J710"/>
    <mergeCell ref="H752:J752"/>
    <mergeCell ref="A712:C712"/>
    <mergeCell ref="A738:C738"/>
    <mergeCell ref="H740:J740"/>
    <mergeCell ref="A731:C731"/>
    <mergeCell ref="H755:J755"/>
    <mergeCell ref="A715:C715"/>
    <mergeCell ref="H715:J715"/>
    <mergeCell ref="A716:C716"/>
    <mergeCell ref="H716:J716"/>
    <mergeCell ref="A684:C684"/>
    <mergeCell ref="H684:J684"/>
    <mergeCell ref="A685:C685"/>
    <mergeCell ref="H685:J685"/>
    <mergeCell ref="H717:J717"/>
    <mergeCell ref="A686:C686"/>
    <mergeCell ref="H686:J686"/>
    <mergeCell ref="A687:C687"/>
    <mergeCell ref="H687:J687"/>
    <mergeCell ref="A688:C688"/>
    <mergeCell ref="A681:C681"/>
    <mergeCell ref="H681:J681"/>
    <mergeCell ref="A682:C682"/>
    <mergeCell ref="H682:J682"/>
    <mergeCell ref="A683:C683"/>
    <mergeCell ref="H683:J683"/>
    <mergeCell ref="A678:C678"/>
    <mergeCell ref="H678:J678"/>
    <mergeCell ref="A679:C679"/>
    <mergeCell ref="H679:J679"/>
    <mergeCell ref="A680:C680"/>
    <mergeCell ref="H680:J680"/>
    <mergeCell ref="A675:C675"/>
    <mergeCell ref="H675:J675"/>
    <mergeCell ref="A676:C676"/>
    <mergeCell ref="H676:J676"/>
    <mergeCell ref="A677:C677"/>
    <mergeCell ref="H677:J677"/>
    <mergeCell ref="H671:J671"/>
    <mergeCell ref="A672:C672"/>
    <mergeCell ref="H672:J672"/>
    <mergeCell ref="A673:C673"/>
    <mergeCell ref="H673:J673"/>
    <mergeCell ref="A674:C674"/>
    <mergeCell ref="H674:J674"/>
    <mergeCell ref="H667:J667"/>
    <mergeCell ref="A668:C668"/>
    <mergeCell ref="H668:J668"/>
    <mergeCell ref="A669:C669"/>
    <mergeCell ref="H669:J669"/>
    <mergeCell ref="A670:C670"/>
    <mergeCell ref="H670:J670"/>
    <mergeCell ref="H663:J663"/>
    <mergeCell ref="A664:C664"/>
    <mergeCell ref="H664:J664"/>
    <mergeCell ref="A665:C665"/>
    <mergeCell ref="H665:J665"/>
    <mergeCell ref="A666:C666"/>
    <mergeCell ref="H666:J666"/>
    <mergeCell ref="H659:J659"/>
    <mergeCell ref="A660:C660"/>
    <mergeCell ref="H660:J660"/>
    <mergeCell ref="A661:C661"/>
    <mergeCell ref="H661:J661"/>
    <mergeCell ref="A662:C662"/>
    <mergeCell ref="H662:J662"/>
    <mergeCell ref="A658:C658"/>
    <mergeCell ref="H658:J658"/>
    <mergeCell ref="H532:J532"/>
    <mergeCell ref="H533:J533"/>
    <mergeCell ref="H534:J534"/>
    <mergeCell ref="H565:J565"/>
    <mergeCell ref="A400:C400"/>
    <mergeCell ref="H400:J400"/>
    <mergeCell ref="H399:J399"/>
    <mergeCell ref="A401:C401"/>
    <mergeCell ref="A402:C402"/>
    <mergeCell ref="H401:J401"/>
    <mergeCell ref="H402:J402"/>
    <mergeCell ref="H237:J237"/>
    <mergeCell ref="A283:C283"/>
    <mergeCell ref="A284:C284"/>
    <mergeCell ref="A305:C305"/>
    <mergeCell ref="H303:J303"/>
    <mergeCell ref="H304:J304"/>
    <mergeCell ref="A302:C302"/>
    <mergeCell ref="A303:C303"/>
    <mergeCell ref="A118:C118"/>
    <mergeCell ref="H118:J118"/>
    <mergeCell ref="A121:C121"/>
    <mergeCell ref="H121:J121"/>
    <mergeCell ref="A279:C279"/>
    <mergeCell ref="A280:C280"/>
    <mergeCell ref="A149:C149"/>
    <mergeCell ref="H147:J147"/>
    <mergeCell ref="H149:J149"/>
    <mergeCell ref="H238:J238"/>
    <mergeCell ref="A115:C115"/>
    <mergeCell ref="H115:J115"/>
    <mergeCell ref="A119:C119"/>
    <mergeCell ref="H119:J119"/>
    <mergeCell ref="A120:C120"/>
    <mergeCell ref="H120:J120"/>
    <mergeCell ref="A116:C116"/>
    <mergeCell ref="H116:J116"/>
    <mergeCell ref="A117:C117"/>
    <mergeCell ref="H117:J117"/>
    <mergeCell ref="H111:J111"/>
    <mergeCell ref="A112:C112"/>
    <mergeCell ref="H112:J112"/>
    <mergeCell ref="A113:C113"/>
    <mergeCell ref="H113:J113"/>
    <mergeCell ref="A114:C114"/>
    <mergeCell ref="H114:J114"/>
    <mergeCell ref="H87:J87"/>
    <mergeCell ref="H97:J97"/>
    <mergeCell ref="H103:J103"/>
    <mergeCell ref="A67:C67"/>
    <mergeCell ref="H65:J65"/>
    <mergeCell ref="H66:J66"/>
    <mergeCell ref="H67:J67"/>
    <mergeCell ref="H102:J102"/>
    <mergeCell ref="A89:C89"/>
    <mergeCell ref="H862:J862"/>
    <mergeCell ref="H863:J863"/>
    <mergeCell ref="H864:J864"/>
    <mergeCell ref="A64:C64"/>
    <mergeCell ref="H64:J64"/>
    <mergeCell ref="A65:C65"/>
    <mergeCell ref="A66:C66"/>
    <mergeCell ref="A105:C105"/>
    <mergeCell ref="H105:J105"/>
    <mergeCell ref="H84:J84"/>
    <mergeCell ref="H524:J524"/>
    <mergeCell ref="H554:J554"/>
    <mergeCell ref="H558:J558"/>
    <mergeCell ref="H525:J525"/>
    <mergeCell ref="H526:J526"/>
    <mergeCell ref="H527:J527"/>
    <mergeCell ref="H528:J528"/>
    <mergeCell ref="H530:J530"/>
    <mergeCell ref="H531:J531"/>
    <mergeCell ref="H529:J529"/>
    <mergeCell ref="A525:C525"/>
    <mergeCell ref="A530:C530"/>
    <mergeCell ref="A531:C531"/>
    <mergeCell ref="A532:C532"/>
    <mergeCell ref="A533:C533"/>
    <mergeCell ref="A534:C534"/>
    <mergeCell ref="A520:C520"/>
    <mergeCell ref="A521:C521"/>
    <mergeCell ref="A522:C522"/>
    <mergeCell ref="H520:J520"/>
    <mergeCell ref="H521:J521"/>
    <mergeCell ref="H522:J522"/>
    <mergeCell ref="A516:C516"/>
    <mergeCell ref="A517:C517"/>
    <mergeCell ref="H503:J503"/>
    <mergeCell ref="H504:J504"/>
    <mergeCell ref="H505:J505"/>
    <mergeCell ref="H506:J506"/>
    <mergeCell ref="H507:J507"/>
    <mergeCell ref="H508:J508"/>
    <mergeCell ref="A507:C507"/>
    <mergeCell ref="H509:J509"/>
    <mergeCell ref="A506:C506"/>
    <mergeCell ref="A453:C453"/>
    <mergeCell ref="H445:J445"/>
    <mergeCell ref="H446:J446"/>
    <mergeCell ref="H448:J448"/>
    <mergeCell ref="A515:C515"/>
    <mergeCell ref="H510:J510"/>
    <mergeCell ref="H511:J511"/>
    <mergeCell ref="A514:C514"/>
    <mergeCell ref="H449:J449"/>
    <mergeCell ref="H450:J450"/>
    <mergeCell ref="H451:J451"/>
    <mergeCell ref="H452:J452"/>
    <mergeCell ref="H453:J453"/>
    <mergeCell ref="A426:C426"/>
    <mergeCell ref="A443:C443"/>
    <mergeCell ref="A433:C433"/>
    <mergeCell ref="A437:C437"/>
    <mergeCell ref="H440:J440"/>
    <mergeCell ref="H424:J424"/>
    <mergeCell ref="H425:J425"/>
    <mergeCell ref="H426:J426"/>
    <mergeCell ref="H337:J337"/>
    <mergeCell ref="H338:J338"/>
    <mergeCell ref="H387:J387"/>
    <mergeCell ref="H388:J388"/>
    <mergeCell ref="H389:J389"/>
    <mergeCell ref="H398:J398"/>
    <mergeCell ref="A410:C410"/>
    <mergeCell ref="A411:C411"/>
    <mergeCell ref="A412:C412"/>
    <mergeCell ref="H409:J409"/>
    <mergeCell ref="H410:J410"/>
    <mergeCell ref="H411:J411"/>
    <mergeCell ref="H412:J412"/>
    <mergeCell ref="A109:C109"/>
    <mergeCell ref="H109:J109"/>
    <mergeCell ref="A107:C107"/>
    <mergeCell ref="H107:J107"/>
    <mergeCell ref="A100:C100"/>
    <mergeCell ref="A409:C409"/>
    <mergeCell ref="A104:C104"/>
    <mergeCell ref="A110:C110"/>
    <mergeCell ref="H110:J110"/>
    <mergeCell ref="A111:C111"/>
    <mergeCell ref="A29:C29"/>
    <mergeCell ref="H29:J29"/>
    <mergeCell ref="H80:J80"/>
    <mergeCell ref="A50:C50"/>
    <mergeCell ref="A51:C51"/>
    <mergeCell ref="A52:C52"/>
    <mergeCell ref="H50:J50"/>
    <mergeCell ref="A77:C77"/>
    <mergeCell ref="A68:C68"/>
    <mergeCell ref="H68:J68"/>
    <mergeCell ref="H305:J305"/>
    <mergeCell ref="H306:J306"/>
    <mergeCell ref="H307:J307"/>
    <mergeCell ref="A307:C307"/>
    <mergeCell ref="A306:C306"/>
    <mergeCell ref="H362:J362"/>
    <mergeCell ref="H361:J361"/>
    <mergeCell ref="H359:J359"/>
    <mergeCell ref="H360:J360"/>
    <mergeCell ref="H339:J339"/>
    <mergeCell ref="A82:C82"/>
    <mergeCell ref="H81:J81"/>
    <mergeCell ref="H82:J82"/>
    <mergeCell ref="H148:J148"/>
    <mergeCell ref="A147:C147"/>
    <mergeCell ref="A337:C337"/>
    <mergeCell ref="A106:C106"/>
    <mergeCell ref="H106:J106"/>
    <mergeCell ref="A108:C108"/>
    <mergeCell ref="H108:J108"/>
    <mergeCell ref="H866:J866"/>
    <mergeCell ref="H867:J867"/>
    <mergeCell ref="H221:J221"/>
    <mergeCell ref="H222:J222"/>
    <mergeCell ref="A363:C363"/>
    <mergeCell ref="A343:C343"/>
    <mergeCell ref="A362:C362"/>
    <mergeCell ref="A361:C361"/>
    <mergeCell ref="A359:C359"/>
    <mergeCell ref="A360:C360"/>
    <mergeCell ref="A586:C586"/>
    <mergeCell ref="A565:C565"/>
    <mergeCell ref="A868:C868"/>
    <mergeCell ref="A869:C869"/>
    <mergeCell ref="A870:C870"/>
    <mergeCell ref="H868:J868"/>
    <mergeCell ref="H869:J869"/>
    <mergeCell ref="H870:J870"/>
    <mergeCell ref="A862:C862"/>
    <mergeCell ref="A865:C865"/>
    <mergeCell ref="A559:C559"/>
    <mergeCell ref="A863:C863"/>
    <mergeCell ref="A864:C864"/>
    <mergeCell ref="H318:J318"/>
    <mergeCell ref="H319:J319"/>
    <mergeCell ref="H320:J320"/>
    <mergeCell ref="H321:J321"/>
    <mergeCell ref="H322:J322"/>
    <mergeCell ref="H582:J582"/>
    <mergeCell ref="H566:J566"/>
    <mergeCell ref="A871:C871"/>
    <mergeCell ref="H871:J871"/>
    <mergeCell ref="A749:C749"/>
    <mergeCell ref="H749:J749"/>
    <mergeCell ref="A699:C699"/>
    <mergeCell ref="H700:J700"/>
    <mergeCell ref="A833:C833"/>
    <mergeCell ref="A867:C867"/>
    <mergeCell ref="A866:C866"/>
    <mergeCell ref="H865:J865"/>
    <mergeCell ref="A316:C316"/>
    <mergeCell ref="H314:J314"/>
    <mergeCell ref="H315:J315"/>
    <mergeCell ref="H316:J316"/>
    <mergeCell ref="H317:J317"/>
    <mergeCell ref="H379:J379"/>
    <mergeCell ref="H377:J377"/>
    <mergeCell ref="A358:C358"/>
    <mergeCell ref="A345:C345"/>
    <mergeCell ref="A357:C357"/>
    <mergeCell ref="A781:C781"/>
    <mergeCell ref="A782:C782"/>
    <mergeCell ref="A783:C783"/>
    <mergeCell ref="H781:J781"/>
    <mergeCell ref="H782:J782"/>
    <mergeCell ref="H783:J783"/>
    <mergeCell ref="A792:C792"/>
    <mergeCell ref="A872:C872"/>
    <mergeCell ref="H872:J872"/>
    <mergeCell ref="A636:C636"/>
    <mergeCell ref="A637:C637"/>
    <mergeCell ref="A861:C861"/>
    <mergeCell ref="H842:J842"/>
    <mergeCell ref="H861:J861"/>
    <mergeCell ref="A855:C855"/>
    <mergeCell ref="H834:J834"/>
    <mergeCell ref="A859:C859"/>
    <mergeCell ref="H859:J859"/>
    <mergeCell ref="A566:C566"/>
    <mergeCell ref="H586:J586"/>
    <mergeCell ref="H590:J590"/>
    <mergeCell ref="H390:J390"/>
    <mergeCell ref="A413:C413"/>
    <mergeCell ref="H413:J413"/>
    <mergeCell ref="A422:C422"/>
    <mergeCell ref="H408:J408"/>
    <mergeCell ref="H403:J403"/>
    <mergeCell ref="A405:C405"/>
    <mergeCell ref="A397:C397"/>
    <mergeCell ref="H406:J406"/>
    <mergeCell ref="H405:J405"/>
    <mergeCell ref="H386:J386"/>
    <mergeCell ref="H396:J396"/>
    <mergeCell ref="A404:C404"/>
    <mergeCell ref="A398:C398"/>
    <mergeCell ref="A399:C399"/>
    <mergeCell ref="A385:C385"/>
    <mergeCell ref="A386:C386"/>
    <mergeCell ref="A391:C391"/>
    <mergeCell ref="H391:J391"/>
    <mergeCell ref="H395:J395"/>
    <mergeCell ref="H383:J383"/>
    <mergeCell ref="A379:C379"/>
    <mergeCell ref="H369:J369"/>
    <mergeCell ref="A378:C378"/>
    <mergeCell ref="H404:J404"/>
    <mergeCell ref="A387:C387"/>
    <mergeCell ref="H382:J382"/>
    <mergeCell ref="H378:J378"/>
    <mergeCell ref="H381:J381"/>
    <mergeCell ref="H373:J373"/>
    <mergeCell ref="H384:J384"/>
    <mergeCell ref="H368:J368"/>
    <mergeCell ref="A376:C376"/>
    <mergeCell ref="H371:J371"/>
    <mergeCell ref="H367:J367"/>
    <mergeCell ref="H376:J376"/>
    <mergeCell ref="H372:J372"/>
    <mergeCell ref="H347:J347"/>
    <mergeCell ref="H353:J353"/>
    <mergeCell ref="A350:C350"/>
    <mergeCell ref="H357:J357"/>
    <mergeCell ref="A356:C356"/>
    <mergeCell ref="H366:J366"/>
    <mergeCell ref="H358:J358"/>
    <mergeCell ref="H340:J340"/>
    <mergeCell ref="A329:C329"/>
    <mergeCell ref="A330:C330"/>
    <mergeCell ref="A331:C331"/>
    <mergeCell ref="A332:C332"/>
    <mergeCell ref="H363:J363"/>
    <mergeCell ref="A335:C335"/>
    <mergeCell ref="A334:C334"/>
    <mergeCell ref="A341:C341"/>
    <mergeCell ref="H342:J342"/>
    <mergeCell ref="H298:J298"/>
    <mergeCell ref="H302:J302"/>
    <mergeCell ref="A301:C301"/>
    <mergeCell ref="H330:J330"/>
    <mergeCell ref="A327:C327"/>
    <mergeCell ref="A328:C328"/>
    <mergeCell ref="A319:C319"/>
    <mergeCell ref="A320:C320"/>
    <mergeCell ref="A304:C304"/>
    <mergeCell ref="A317:C317"/>
    <mergeCell ref="H277:J277"/>
    <mergeCell ref="A252:C252"/>
    <mergeCell ref="H253:J253"/>
    <mergeCell ref="A184:C184"/>
    <mergeCell ref="H213:J213"/>
    <mergeCell ref="H185:J185"/>
    <mergeCell ref="A191:C191"/>
    <mergeCell ref="A216:C216"/>
    <mergeCell ref="A218:C218"/>
    <mergeCell ref="H218:J218"/>
    <mergeCell ref="H132:J132"/>
    <mergeCell ref="A285:C285"/>
    <mergeCell ref="H279:J279"/>
    <mergeCell ref="H280:J280"/>
    <mergeCell ref="H281:J281"/>
    <mergeCell ref="H282:J282"/>
    <mergeCell ref="H278:J278"/>
    <mergeCell ref="H273:J273"/>
    <mergeCell ref="H272:J272"/>
    <mergeCell ref="A256:C256"/>
    <mergeCell ref="H140:J140"/>
    <mergeCell ref="H150:J150"/>
    <mergeCell ref="H141:J141"/>
    <mergeCell ref="A239:C239"/>
    <mergeCell ref="H239:J239"/>
    <mergeCell ref="H276:J276"/>
    <mergeCell ref="H184:J184"/>
    <mergeCell ref="H192:J192"/>
    <mergeCell ref="A237:C237"/>
    <mergeCell ref="A238:C238"/>
    <mergeCell ref="A270:C270"/>
    <mergeCell ref="A265:C265"/>
    <mergeCell ref="A247:C247"/>
    <mergeCell ref="A248:C248"/>
    <mergeCell ref="H255:J255"/>
    <mergeCell ref="H477:J477"/>
    <mergeCell ref="H460:J460"/>
    <mergeCell ref="H461:J461"/>
    <mergeCell ref="H474:J474"/>
    <mergeCell ref="H356:J356"/>
    <mergeCell ref="A286:C286"/>
    <mergeCell ref="H489:J489"/>
    <mergeCell ref="H482:J482"/>
    <mergeCell ref="H485:J485"/>
    <mergeCell ref="H479:J479"/>
    <mergeCell ref="H486:J486"/>
    <mergeCell ref="H481:J481"/>
    <mergeCell ref="H488:J488"/>
    <mergeCell ref="H484:J484"/>
    <mergeCell ref="A287:C287"/>
    <mergeCell ref="A446:C446"/>
    <mergeCell ref="A448:C448"/>
    <mergeCell ref="A454:C454"/>
    <mergeCell ref="A288:C288"/>
    <mergeCell ref="A321:C321"/>
    <mergeCell ref="A322:C322"/>
    <mergeCell ref="A367:C367"/>
    <mergeCell ref="A364:C364"/>
    <mergeCell ref="A370:C370"/>
    <mergeCell ref="A371:C371"/>
    <mergeCell ref="A441:C441"/>
    <mergeCell ref="H441:J441"/>
    <mergeCell ref="A438:C438"/>
    <mergeCell ref="A439:C439"/>
    <mergeCell ref="A440:C440"/>
    <mergeCell ref="A445:C445"/>
    <mergeCell ref="A442:C442"/>
    <mergeCell ref="H442:J442"/>
    <mergeCell ref="A392:C392"/>
    <mergeCell ref="H392:J392"/>
    <mergeCell ref="A396:C396"/>
    <mergeCell ref="A436:C436"/>
    <mergeCell ref="A435:C435"/>
    <mergeCell ref="A420:C420"/>
    <mergeCell ref="H436:J436"/>
    <mergeCell ref="H393:J393"/>
    <mergeCell ref="H394:J394"/>
    <mergeCell ref="A393:C393"/>
    <mergeCell ref="A259:C259"/>
    <mergeCell ref="A254:C254"/>
    <mergeCell ref="H294:J294"/>
    <mergeCell ref="A310:C310"/>
    <mergeCell ref="A314:C314"/>
    <mergeCell ref="A318:C318"/>
    <mergeCell ref="H283:J283"/>
    <mergeCell ref="H284:J284"/>
    <mergeCell ref="H285:J285"/>
    <mergeCell ref="H286:J286"/>
    <mergeCell ref="A276:C276"/>
    <mergeCell ref="A277:C277"/>
    <mergeCell ref="A278:C278"/>
    <mergeCell ref="A274:C274"/>
    <mergeCell ref="A281:C281"/>
    <mergeCell ref="A282:C282"/>
    <mergeCell ref="H465:J465"/>
    <mergeCell ref="A466:C466"/>
    <mergeCell ref="A233:C233"/>
    <mergeCell ref="A234:C234"/>
    <mergeCell ref="A235:C235"/>
    <mergeCell ref="A236:C236"/>
    <mergeCell ref="A246:C246"/>
    <mergeCell ref="A383:C383"/>
    <mergeCell ref="A395:C395"/>
    <mergeCell ref="A253:C253"/>
    <mergeCell ref="H133:J133"/>
    <mergeCell ref="H128:J128"/>
    <mergeCell ref="H104:J104"/>
    <mergeCell ref="H456:J456"/>
    <mergeCell ref="H457:J457"/>
    <mergeCell ref="A423:C423"/>
    <mergeCell ref="A424:C424"/>
    <mergeCell ref="A449:C449"/>
    <mergeCell ref="A428:C428"/>
    <mergeCell ref="H429:J429"/>
    <mergeCell ref="H79:J79"/>
    <mergeCell ref="H83:J83"/>
    <mergeCell ref="H74:J74"/>
    <mergeCell ref="A53:C53"/>
    <mergeCell ref="A55:C55"/>
    <mergeCell ref="H125:J125"/>
    <mergeCell ref="H122:J122"/>
    <mergeCell ref="H101:J101"/>
    <mergeCell ref="H90:J90"/>
    <mergeCell ref="A81:C81"/>
    <mergeCell ref="H88:J88"/>
    <mergeCell ref="H98:J98"/>
    <mergeCell ref="H26:J26"/>
    <mergeCell ref="H73:J73"/>
    <mergeCell ref="A4:L4"/>
    <mergeCell ref="A7:C7"/>
    <mergeCell ref="H85:J85"/>
    <mergeCell ref="H86:J86"/>
    <mergeCell ref="H51:J51"/>
    <mergeCell ref="A85:C85"/>
    <mergeCell ref="H55:J55"/>
    <mergeCell ref="A54:C54"/>
    <mergeCell ref="H56:J56"/>
    <mergeCell ref="H126:J126"/>
    <mergeCell ref="H59:J59"/>
    <mergeCell ref="H58:J58"/>
    <mergeCell ref="H63:J63"/>
    <mergeCell ref="H69:J69"/>
    <mergeCell ref="H57:J57"/>
    <mergeCell ref="H89:J89"/>
    <mergeCell ref="A858:C858"/>
    <mergeCell ref="A860:C860"/>
    <mergeCell ref="H860:J860"/>
    <mergeCell ref="H858:J858"/>
    <mergeCell ref="A45:C45"/>
    <mergeCell ref="H49:J49"/>
    <mergeCell ref="H45:J45"/>
    <mergeCell ref="H47:J47"/>
    <mergeCell ref="H159:J159"/>
    <mergeCell ref="H52:J52"/>
    <mergeCell ref="A857:C857"/>
    <mergeCell ref="H855:J855"/>
    <mergeCell ref="A851:C851"/>
    <mergeCell ref="H851:J851"/>
    <mergeCell ref="H854:J854"/>
    <mergeCell ref="A856:C856"/>
    <mergeCell ref="H856:J856"/>
    <mergeCell ref="H857:J857"/>
    <mergeCell ref="H847:J847"/>
    <mergeCell ref="A850:C850"/>
    <mergeCell ref="H850:J850"/>
    <mergeCell ref="A854:C854"/>
    <mergeCell ref="A831:C831"/>
    <mergeCell ref="H831:J831"/>
    <mergeCell ref="A832:C832"/>
    <mergeCell ref="H832:J832"/>
    <mergeCell ref="A834:C834"/>
    <mergeCell ref="H833:J833"/>
    <mergeCell ref="A849:C849"/>
    <mergeCell ref="A852:C852"/>
    <mergeCell ref="H852:J852"/>
    <mergeCell ref="A853:C853"/>
    <mergeCell ref="H853:J853"/>
    <mergeCell ref="H849:J849"/>
    <mergeCell ref="A838:C838"/>
    <mergeCell ref="H838:J838"/>
    <mergeCell ref="A839:C839"/>
    <mergeCell ref="A848:C848"/>
    <mergeCell ref="H848:J848"/>
    <mergeCell ref="A845:C845"/>
    <mergeCell ref="A846:C846"/>
    <mergeCell ref="A847:C847"/>
    <mergeCell ref="H845:J845"/>
    <mergeCell ref="H846:J846"/>
    <mergeCell ref="A842:C842"/>
    <mergeCell ref="A841:C841"/>
    <mergeCell ref="A843:C843"/>
    <mergeCell ref="H841:J841"/>
    <mergeCell ref="A844:C844"/>
    <mergeCell ref="H844:J844"/>
    <mergeCell ref="H843:J843"/>
    <mergeCell ref="A840:C840"/>
    <mergeCell ref="H840:J840"/>
    <mergeCell ref="A795:C795"/>
    <mergeCell ref="A798:C798"/>
    <mergeCell ref="A796:C796"/>
    <mergeCell ref="A799:C799"/>
    <mergeCell ref="H803:J803"/>
    <mergeCell ref="H799:J799"/>
    <mergeCell ref="H800:J800"/>
    <mergeCell ref="A837:C837"/>
    <mergeCell ref="A835:C835"/>
    <mergeCell ref="H835:J835"/>
    <mergeCell ref="A836:C836"/>
    <mergeCell ref="H836:J836"/>
    <mergeCell ref="H773:J773"/>
    <mergeCell ref="A777:C777"/>
    <mergeCell ref="A778:C778"/>
    <mergeCell ref="A775:C775"/>
    <mergeCell ref="H785:J785"/>
    <mergeCell ref="A784:C784"/>
    <mergeCell ref="H839:J839"/>
    <mergeCell ref="H233:J233"/>
    <mergeCell ref="H234:J234"/>
    <mergeCell ref="H235:J235"/>
    <mergeCell ref="H375:J375"/>
    <mergeCell ref="H374:J374"/>
    <mergeCell ref="H355:J355"/>
    <mergeCell ref="H370:J370"/>
    <mergeCell ref="H265:J265"/>
    <mergeCell ref="H364:J364"/>
    <mergeCell ref="A41:C41"/>
    <mergeCell ref="A39:C39"/>
    <mergeCell ref="H39:J39"/>
    <mergeCell ref="A22:C22"/>
    <mergeCell ref="A32:C32"/>
    <mergeCell ref="A24:C24"/>
    <mergeCell ref="H31:J31"/>
    <mergeCell ref="H40:J40"/>
    <mergeCell ref="H27:J27"/>
    <mergeCell ref="A28:C28"/>
    <mergeCell ref="A16:C16"/>
    <mergeCell ref="H33:J33"/>
    <mergeCell ref="A14:C14"/>
    <mergeCell ref="A18:C18"/>
    <mergeCell ref="A37:C37"/>
    <mergeCell ref="H30:J30"/>
    <mergeCell ref="A31:C31"/>
    <mergeCell ref="H25:J25"/>
    <mergeCell ref="A26:C26"/>
    <mergeCell ref="H28:J28"/>
    <mergeCell ref="A476:C476"/>
    <mergeCell ref="A10:C10"/>
    <mergeCell ref="A11:C11"/>
    <mergeCell ref="H20:J20"/>
    <mergeCell ref="H21:J21"/>
    <mergeCell ref="H22:J22"/>
    <mergeCell ref="H23:J23"/>
    <mergeCell ref="H10:J10"/>
    <mergeCell ref="H11:J11"/>
    <mergeCell ref="A13:C13"/>
    <mergeCell ref="A444:C444"/>
    <mergeCell ref="A425:C425"/>
    <mergeCell ref="H443:J443"/>
    <mergeCell ref="H462:J462"/>
    <mergeCell ref="H464:J464"/>
    <mergeCell ref="H438:J438"/>
    <mergeCell ref="A455:C455"/>
    <mergeCell ref="H439:J439"/>
    <mergeCell ref="H437:J437"/>
    <mergeCell ref="H455:J455"/>
    <mergeCell ref="A414:C414"/>
    <mergeCell ref="H397:J397"/>
    <mergeCell ref="A289:C289"/>
    <mergeCell ref="A477:C477"/>
    <mergeCell ref="A481:C481"/>
    <mergeCell ref="H463:J463"/>
    <mergeCell ref="H444:J444"/>
    <mergeCell ref="H476:J476"/>
    <mergeCell ref="A457:C457"/>
    <mergeCell ref="A464:C464"/>
    <mergeCell ref="H206:J206"/>
    <mergeCell ref="A186:C186"/>
    <mergeCell ref="A190:C190"/>
    <mergeCell ref="H202:J202"/>
    <mergeCell ref="H194:J194"/>
    <mergeCell ref="A198:C198"/>
    <mergeCell ref="H195:J195"/>
    <mergeCell ref="A621:C621"/>
    <mergeCell ref="H610:J610"/>
    <mergeCell ref="A644:C644"/>
    <mergeCell ref="A603:C603"/>
    <mergeCell ref="H635:J635"/>
    <mergeCell ref="H636:J636"/>
    <mergeCell ref="H637:J637"/>
    <mergeCell ref="H634:J634"/>
    <mergeCell ref="H644:J644"/>
    <mergeCell ref="A643:C643"/>
    <mergeCell ref="H654:J654"/>
    <mergeCell ref="H651:J651"/>
    <mergeCell ref="H689:J689"/>
    <mergeCell ref="A700:C700"/>
    <mergeCell ref="H699:J699"/>
    <mergeCell ref="H711:J711"/>
    <mergeCell ref="H709:J709"/>
    <mergeCell ref="A659:C659"/>
    <mergeCell ref="H708:J708"/>
    <mergeCell ref="H707:J707"/>
    <mergeCell ref="H791:J791"/>
    <mergeCell ref="H766:J766"/>
    <mergeCell ref="A743:C743"/>
    <mergeCell ref="A744:C744"/>
    <mergeCell ref="A768:C768"/>
    <mergeCell ref="A753:C753"/>
    <mergeCell ref="H753:J753"/>
    <mergeCell ref="A754:C754"/>
    <mergeCell ref="H764:J764"/>
    <mergeCell ref="A767:C767"/>
    <mergeCell ref="H768:J768"/>
    <mergeCell ref="H758:J758"/>
    <mergeCell ref="H778:J778"/>
    <mergeCell ref="H777:J777"/>
    <mergeCell ref="H776:J776"/>
    <mergeCell ref="H774:J774"/>
    <mergeCell ref="H763:J763"/>
    <mergeCell ref="H756:J756"/>
    <mergeCell ref="H500:J500"/>
    <mergeCell ref="A776:C776"/>
    <mergeCell ref="H695:J695"/>
    <mergeCell ref="A741:C741"/>
    <mergeCell ref="A761:C761"/>
    <mergeCell ref="H648:J648"/>
    <mergeCell ref="A713:C713"/>
    <mergeCell ref="A690:C690"/>
    <mergeCell ref="A740:C740"/>
    <mergeCell ref="A499:C499"/>
    <mergeCell ref="H548:J548"/>
    <mergeCell ref="H547:J547"/>
    <mergeCell ref="A546:C546"/>
    <mergeCell ref="H519:J519"/>
    <mergeCell ref="A501:C501"/>
    <mergeCell ref="A500:C500"/>
    <mergeCell ref="A503:C503"/>
    <mergeCell ref="A504:C504"/>
    <mergeCell ref="A505:C505"/>
    <mergeCell ref="A599:C599"/>
    <mergeCell ref="A591:C591"/>
    <mergeCell ref="A592:C592"/>
    <mergeCell ref="A581:C581"/>
    <mergeCell ref="A580:C580"/>
    <mergeCell ref="H591:J591"/>
    <mergeCell ref="H592:J592"/>
    <mergeCell ref="A582:C582"/>
    <mergeCell ref="H585:J585"/>
    <mergeCell ref="H593:J593"/>
    <mergeCell ref="A545:C545"/>
    <mergeCell ref="A518:C518"/>
    <mergeCell ref="A519:C519"/>
    <mergeCell ref="A557:C557"/>
    <mergeCell ref="A536:C536"/>
    <mergeCell ref="A547:C547"/>
    <mergeCell ref="A538:C538"/>
    <mergeCell ref="A523:C523"/>
    <mergeCell ref="A528:C528"/>
    <mergeCell ref="A529:C529"/>
    <mergeCell ref="A544:C544"/>
    <mergeCell ref="A491:C491"/>
    <mergeCell ref="A509:C509"/>
    <mergeCell ref="A510:C510"/>
    <mergeCell ref="A498:C498"/>
    <mergeCell ref="A541:C541"/>
    <mergeCell ref="A537:C537"/>
    <mergeCell ref="A540:C540"/>
    <mergeCell ref="A511:C511"/>
    <mergeCell ref="A512:C512"/>
    <mergeCell ref="A40:C40"/>
    <mergeCell ref="A42:C42"/>
    <mergeCell ref="H43:J43"/>
    <mergeCell ref="A49:C49"/>
    <mergeCell ref="H44:J44"/>
    <mergeCell ref="A43:C43"/>
    <mergeCell ref="A47:C47"/>
    <mergeCell ref="H42:J42"/>
    <mergeCell ref="H48:J48"/>
    <mergeCell ref="A44:C44"/>
    <mergeCell ref="H175:J175"/>
    <mergeCell ref="H188:J188"/>
    <mergeCell ref="H24:J24"/>
    <mergeCell ref="H6:J6"/>
    <mergeCell ref="H123:J123"/>
    <mergeCell ref="H46:J46"/>
    <mergeCell ref="H60:J60"/>
    <mergeCell ref="H61:J61"/>
    <mergeCell ref="H187:J187"/>
    <mergeCell ref="H41:J41"/>
    <mergeCell ref="H497:J497"/>
    <mergeCell ref="A63:C63"/>
    <mergeCell ref="H490:J490"/>
    <mergeCell ref="H76:J76"/>
    <mergeCell ref="H75:J75"/>
    <mergeCell ref="H78:J78"/>
    <mergeCell ref="H71:J71"/>
    <mergeCell ref="H211:J211"/>
    <mergeCell ref="A161:C161"/>
    <mergeCell ref="H183:J183"/>
    <mergeCell ref="A542:C542"/>
    <mergeCell ref="A549:C549"/>
    <mergeCell ref="H539:J539"/>
    <mergeCell ref="H545:J545"/>
    <mergeCell ref="A560:C560"/>
    <mergeCell ref="A556:C556"/>
    <mergeCell ref="H540:J540"/>
    <mergeCell ref="H544:J544"/>
    <mergeCell ref="A553:C553"/>
    <mergeCell ref="A543:C543"/>
    <mergeCell ref="A554:C554"/>
    <mergeCell ref="A558:C558"/>
    <mergeCell ref="A548:C548"/>
    <mergeCell ref="H553:J553"/>
    <mergeCell ref="H560:J560"/>
    <mergeCell ref="A563:C563"/>
    <mergeCell ref="H559:J559"/>
    <mergeCell ref="H551:J551"/>
    <mergeCell ref="A550:C550"/>
    <mergeCell ref="H561:J561"/>
    <mergeCell ref="H567:J567"/>
    <mergeCell ref="A567:C567"/>
    <mergeCell ref="A564:C564"/>
    <mergeCell ref="H564:J564"/>
    <mergeCell ref="A552:C552"/>
    <mergeCell ref="A555:C555"/>
    <mergeCell ref="H556:J556"/>
    <mergeCell ref="H563:J563"/>
    <mergeCell ref="H552:J552"/>
    <mergeCell ref="H562:J562"/>
    <mergeCell ref="A569:C569"/>
    <mergeCell ref="A568:C568"/>
    <mergeCell ref="H570:J570"/>
    <mergeCell ref="A570:C570"/>
    <mergeCell ref="H568:J568"/>
    <mergeCell ref="A573:C573"/>
    <mergeCell ref="H569:J569"/>
    <mergeCell ref="H573:J573"/>
    <mergeCell ref="A572:C572"/>
    <mergeCell ref="A571:C571"/>
    <mergeCell ref="H575:J575"/>
    <mergeCell ref="H571:J571"/>
    <mergeCell ref="A577:C577"/>
    <mergeCell ref="H574:J574"/>
    <mergeCell ref="H572:J572"/>
    <mergeCell ref="H576:J576"/>
    <mergeCell ref="H577:J577"/>
    <mergeCell ref="A576:C576"/>
    <mergeCell ref="A574:C574"/>
    <mergeCell ref="H625:J625"/>
    <mergeCell ref="H621:J621"/>
    <mergeCell ref="H632:J632"/>
    <mergeCell ref="H626:J626"/>
    <mergeCell ref="H627:J627"/>
    <mergeCell ref="H623:J623"/>
    <mergeCell ref="H624:J624"/>
    <mergeCell ref="H754:J754"/>
    <mergeCell ref="A755:C755"/>
    <mergeCell ref="A627:C627"/>
    <mergeCell ref="A625:C625"/>
    <mergeCell ref="A634:C634"/>
    <mergeCell ref="A758:C758"/>
    <mergeCell ref="A732:C732"/>
    <mergeCell ref="A730:C730"/>
    <mergeCell ref="A725:C725"/>
    <mergeCell ref="A645:C645"/>
    <mergeCell ref="H757:J757"/>
    <mergeCell ref="A763:C763"/>
    <mergeCell ref="A762:C762"/>
    <mergeCell ref="H767:J767"/>
    <mergeCell ref="A766:C766"/>
    <mergeCell ref="H762:J762"/>
    <mergeCell ref="H759:J759"/>
    <mergeCell ref="H765:J765"/>
    <mergeCell ref="H760:J760"/>
    <mergeCell ref="H761:J761"/>
    <mergeCell ref="A873:C873"/>
    <mergeCell ref="H797:J797"/>
    <mergeCell ref="H794:J794"/>
    <mergeCell ref="A800:C800"/>
    <mergeCell ref="H873:J873"/>
    <mergeCell ref="H787:J787"/>
    <mergeCell ref="H770:J770"/>
    <mergeCell ref="H788:J788"/>
    <mergeCell ref="H784:J784"/>
    <mergeCell ref="H726:J726"/>
    <mergeCell ref="H640:J640"/>
    <mergeCell ref="H705:J705"/>
    <mergeCell ref="H703:J703"/>
    <mergeCell ref="H698:J698"/>
    <mergeCell ref="H696:J696"/>
    <mergeCell ref="H643:J643"/>
    <mergeCell ref="H641:J641"/>
    <mergeCell ref="H649:J649"/>
    <mergeCell ref="H605:J605"/>
    <mergeCell ref="H622:J622"/>
    <mergeCell ref="H620:J620"/>
    <mergeCell ref="H642:J642"/>
    <mergeCell ref="H639:J639"/>
    <mergeCell ref="H628:J628"/>
    <mergeCell ref="H633:J633"/>
    <mergeCell ref="H638:J638"/>
    <mergeCell ref="H616:J616"/>
    <mergeCell ref="H617:J617"/>
    <mergeCell ref="H645:J645"/>
    <mergeCell ref="A615:C615"/>
    <mergeCell ref="A607:C607"/>
    <mergeCell ref="A618:C618"/>
    <mergeCell ref="H613:J613"/>
    <mergeCell ref="H607:J607"/>
    <mergeCell ref="A617:C617"/>
    <mergeCell ref="H608:J608"/>
    <mergeCell ref="H609:J609"/>
    <mergeCell ref="A610:C610"/>
    <mergeCell ref="A616:C616"/>
    <mergeCell ref="A619:C619"/>
    <mergeCell ref="A624:C624"/>
    <mergeCell ref="H53:J53"/>
    <mergeCell ref="H54:J54"/>
    <mergeCell ref="H38:J38"/>
    <mergeCell ref="A59:C59"/>
    <mergeCell ref="A57:C57"/>
    <mergeCell ref="A46:C46"/>
    <mergeCell ref="A48:C48"/>
    <mergeCell ref="A8:C8"/>
    <mergeCell ref="A9:C9"/>
    <mergeCell ref="H14:J14"/>
    <mergeCell ref="H16:J16"/>
    <mergeCell ref="H37:J37"/>
    <mergeCell ref="A38:C38"/>
    <mergeCell ref="A17:C17"/>
    <mergeCell ref="A33:C33"/>
    <mergeCell ref="A34:C34"/>
    <mergeCell ref="A35:C35"/>
    <mergeCell ref="A23:C23"/>
    <mergeCell ref="A36:C36"/>
    <mergeCell ref="A25:C25"/>
    <mergeCell ref="A27:C27"/>
    <mergeCell ref="A30:C30"/>
    <mergeCell ref="A6:C6"/>
    <mergeCell ref="A19:C19"/>
    <mergeCell ref="A15:C15"/>
    <mergeCell ref="A20:C20"/>
    <mergeCell ref="A21:C21"/>
    <mergeCell ref="A56:C56"/>
    <mergeCell ref="A72:C72"/>
    <mergeCell ref="A60:C60"/>
    <mergeCell ref="H70:J70"/>
    <mergeCell ref="H72:J72"/>
    <mergeCell ref="A70:C70"/>
    <mergeCell ref="A62:C62"/>
    <mergeCell ref="A71:C71"/>
    <mergeCell ref="A61:C61"/>
    <mergeCell ref="H62:J62"/>
    <mergeCell ref="H225:J225"/>
    <mergeCell ref="H236:J236"/>
    <mergeCell ref="H247:J247"/>
    <mergeCell ref="H227:J227"/>
    <mergeCell ref="A97:C97"/>
    <mergeCell ref="A132:C132"/>
    <mergeCell ref="A133:C133"/>
    <mergeCell ref="H163:J163"/>
    <mergeCell ref="H161:J161"/>
    <mergeCell ref="A136:C136"/>
    <mergeCell ref="H254:J254"/>
    <mergeCell ref="H203:J203"/>
    <mergeCell ref="A258:C258"/>
    <mergeCell ref="A264:C264"/>
    <mergeCell ref="H249:J249"/>
    <mergeCell ref="H246:J246"/>
    <mergeCell ref="H257:J257"/>
    <mergeCell ref="H252:J252"/>
    <mergeCell ref="H256:J256"/>
    <mergeCell ref="H250:J250"/>
    <mergeCell ref="A407:C407"/>
    <mergeCell ref="H248:J248"/>
    <mergeCell ref="H231:J231"/>
    <mergeCell ref="H270:J270"/>
    <mergeCell ref="H345:J345"/>
    <mergeCell ref="H343:J343"/>
    <mergeCell ref="H264:J264"/>
    <mergeCell ref="H291:J291"/>
    <mergeCell ref="H271:J271"/>
    <mergeCell ref="H263:J263"/>
    <mergeCell ref="A488:C488"/>
    <mergeCell ref="A460:C460"/>
    <mergeCell ref="A461:C461"/>
    <mergeCell ref="A406:C406"/>
    <mergeCell ref="H454:J454"/>
    <mergeCell ref="H385:J385"/>
    <mergeCell ref="H430:J430"/>
    <mergeCell ref="H435:J435"/>
    <mergeCell ref="A456:C456"/>
    <mergeCell ref="A421:C421"/>
    <mergeCell ref="H427:J427"/>
    <mergeCell ref="H407:J407"/>
    <mergeCell ref="H415:J415"/>
    <mergeCell ref="H434:J434"/>
    <mergeCell ref="H414:J414"/>
    <mergeCell ref="H419:J419"/>
    <mergeCell ref="H417:J417"/>
    <mergeCell ref="H418:J418"/>
    <mergeCell ref="H422:J422"/>
    <mergeCell ref="H423:J423"/>
    <mergeCell ref="A496:C496"/>
    <mergeCell ref="H470:J470"/>
    <mergeCell ref="H478:J478"/>
    <mergeCell ref="A472:C472"/>
    <mergeCell ref="A474:C474"/>
    <mergeCell ref="A473:C473"/>
    <mergeCell ref="A494:C494"/>
    <mergeCell ref="A495:C495"/>
    <mergeCell ref="A492:C492"/>
    <mergeCell ref="A493:C493"/>
    <mergeCell ref="A483:C483"/>
    <mergeCell ref="A487:C487"/>
    <mergeCell ref="A486:C486"/>
    <mergeCell ref="H480:J480"/>
    <mergeCell ref="A470:C470"/>
    <mergeCell ref="A471:C471"/>
    <mergeCell ref="A475:C475"/>
    <mergeCell ref="H473:J473"/>
    <mergeCell ref="A484:C484"/>
    <mergeCell ref="A480:C480"/>
    <mergeCell ref="H311:J311"/>
    <mergeCell ref="H471:J471"/>
    <mergeCell ref="A408:C408"/>
    <mergeCell ref="A467:C467"/>
    <mergeCell ref="A427:C427"/>
    <mergeCell ref="H433:J433"/>
    <mergeCell ref="A416:C416"/>
    <mergeCell ref="A419:C419"/>
    <mergeCell ref="A465:C465"/>
    <mergeCell ref="A365:C365"/>
    <mergeCell ref="H259:J259"/>
    <mergeCell ref="A450:C450"/>
    <mergeCell ref="A295:C295"/>
    <mergeCell ref="A293:C293"/>
    <mergeCell ref="A296:C296"/>
    <mergeCell ref="A297:C297"/>
    <mergeCell ref="H296:J296"/>
    <mergeCell ref="H297:J297"/>
    <mergeCell ref="A374:C374"/>
    <mergeCell ref="A263:C263"/>
    <mergeCell ref="H262:J262"/>
    <mergeCell ref="H261:J261"/>
    <mergeCell ref="A262:C262"/>
    <mergeCell ref="H275:J275"/>
    <mergeCell ref="A275:C275"/>
    <mergeCell ref="A272:C272"/>
    <mergeCell ref="H274:J274"/>
    <mergeCell ref="A261:C261"/>
    <mergeCell ref="A266:C266"/>
    <mergeCell ref="H266:J266"/>
    <mergeCell ref="H365:J365"/>
    <mergeCell ref="A311:C311"/>
    <mergeCell ref="A312:C312"/>
    <mergeCell ref="A313:C313"/>
    <mergeCell ref="H326:J326"/>
    <mergeCell ref="A352:C352"/>
    <mergeCell ref="A351:C351"/>
    <mergeCell ref="H346:J346"/>
    <mergeCell ref="A355:C355"/>
    <mergeCell ref="H344:J344"/>
    <mergeCell ref="A368:C368"/>
    <mergeCell ref="A294:C294"/>
    <mergeCell ref="A298:C298"/>
    <mergeCell ref="A299:C299"/>
    <mergeCell ref="H312:J312"/>
    <mergeCell ref="A300:C300"/>
    <mergeCell ref="H341:J341"/>
    <mergeCell ref="H313:J313"/>
    <mergeCell ref="A366:C366"/>
    <mergeCell ref="A353:C353"/>
    <mergeCell ref="H293:J293"/>
    <mergeCell ref="H310:J310"/>
    <mergeCell ref="H295:J295"/>
    <mergeCell ref="H301:J301"/>
    <mergeCell ref="H308:J308"/>
    <mergeCell ref="H416:J416"/>
    <mergeCell ref="H351:J351"/>
    <mergeCell ref="H309:J309"/>
    <mergeCell ref="H354:J354"/>
    <mergeCell ref="H352:J352"/>
    <mergeCell ref="A380:C380"/>
    <mergeCell ref="A372:C372"/>
    <mergeCell ref="A369:C369"/>
    <mergeCell ref="A389:C389"/>
    <mergeCell ref="A390:C390"/>
    <mergeCell ref="A375:C375"/>
    <mergeCell ref="A373:C373"/>
    <mergeCell ref="A388:C388"/>
    <mergeCell ref="A382:C382"/>
    <mergeCell ref="A377:C377"/>
    <mergeCell ref="H421:J421"/>
    <mergeCell ref="H466:J466"/>
    <mergeCell ref="H432:J432"/>
    <mergeCell ref="A403:C403"/>
    <mergeCell ref="A381:C381"/>
    <mergeCell ref="A418:C418"/>
    <mergeCell ref="A430:C430"/>
    <mergeCell ref="A394:C394"/>
    <mergeCell ref="A415:C415"/>
    <mergeCell ref="A384:C384"/>
    <mergeCell ref="A497:C497"/>
    <mergeCell ref="A508:C508"/>
    <mergeCell ref="A469:C469"/>
    <mergeCell ref="H428:J428"/>
    <mergeCell ref="A417:C417"/>
    <mergeCell ref="A434:C434"/>
    <mergeCell ref="A429:C429"/>
    <mergeCell ref="H420:J420"/>
    <mergeCell ref="H499:J499"/>
    <mergeCell ref="H498:J498"/>
    <mergeCell ref="H537:J537"/>
    <mergeCell ref="H502:J502"/>
    <mergeCell ref="H518:J518"/>
    <mergeCell ref="H549:J549"/>
    <mergeCell ref="H512:J512"/>
    <mergeCell ref="H513:J513"/>
    <mergeCell ref="H514:J514"/>
    <mergeCell ref="H543:J543"/>
    <mergeCell ref="H542:J542"/>
    <mergeCell ref="H523:J523"/>
    <mergeCell ref="H578:J578"/>
    <mergeCell ref="H581:J581"/>
    <mergeCell ref="H602:J602"/>
    <mergeCell ref="H611:J611"/>
    <mergeCell ref="H614:J614"/>
    <mergeCell ref="H579:J579"/>
    <mergeCell ref="H600:J600"/>
    <mergeCell ref="H598:J598"/>
    <mergeCell ref="H580:J580"/>
    <mergeCell ref="H583:J583"/>
    <mergeCell ref="H734:J734"/>
    <mergeCell ref="H737:J737"/>
    <mergeCell ref="H746:J746"/>
    <mergeCell ref="H604:J604"/>
    <mergeCell ref="H601:J601"/>
    <mergeCell ref="H603:J603"/>
    <mergeCell ref="H615:J615"/>
    <mergeCell ref="H618:J618"/>
    <mergeCell ref="H697:J697"/>
    <mergeCell ref="H653:J653"/>
    <mergeCell ref="H736:J736"/>
    <mergeCell ref="H747:J747"/>
    <mergeCell ref="H743:J743"/>
    <mergeCell ref="H744:J744"/>
    <mergeCell ref="A729:C729"/>
    <mergeCell ref="H735:J735"/>
    <mergeCell ref="A735:C735"/>
    <mergeCell ref="H733:J733"/>
    <mergeCell ref="H741:J741"/>
    <mergeCell ref="H742:J742"/>
    <mergeCell ref="A721:C721"/>
    <mergeCell ref="H731:J731"/>
    <mergeCell ref="A734:C734"/>
    <mergeCell ref="A733:C733"/>
    <mergeCell ref="H723:J723"/>
    <mergeCell ref="H728:J728"/>
    <mergeCell ref="H730:J730"/>
    <mergeCell ref="H732:J732"/>
    <mergeCell ref="H727:J727"/>
    <mergeCell ref="H725:J725"/>
    <mergeCell ref="A737:C737"/>
    <mergeCell ref="A751:C751"/>
    <mergeCell ref="A752:C752"/>
    <mergeCell ref="A756:C756"/>
    <mergeCell ref="H750:J750"/>
    <mergeCell ref="H748:J748"/>
    <mergeCell ref="H738:J738"/>
    <mergeCell ref="H739:J739"/>
    <mergeCell ref="H745:J745"/>
    <mergeCell ref="A748:C748"/>
    <mergeCell ref="H713:J713"/>
    <mergeCell ref="A711:C711"/>
    <mergeCell ref="A714:C714"/>
    <mergeCell ref="H729:J729"/>
    <mergeCell ref="A727:C727"/>
    <mergeCell ref="H724:J724"/>
    <mergeCell ref="A723:C723"/>
    <mergeCell ref="H718:J718"/>
    <mergeCell ref="H722:J722"/>
    <mergeCell ref="H719:J719"/>
    <mergeCell ref="H704:J704"/>
    <mergeCell ref="H769:J769"/>
    <mergeCell ref="A791:C791"/>
    <mergeCell ref="A771:C771"/>
    <mergeCell ref="A728:C728"/>
    <mergeCell ref="H712:J712"/>
    <mergeCell ref="H714:J714"/>
    <mergeCell ref="A719:C719"/>
    <mergeCell ref="H751:J751"/>
    <mergeCell ref="A788:C788"/>
    <mergeCell ref="A633:C633"/>
    <mergeCell ref="A646:C646"/>
    <mergeCell ref="A708:C708"/>
    <mergeCell ref="A707:C707"/>
    <mergeCell ref="A709:C709"/>
    <mergeCell ref="A702:C702"/>
    <mergeCell ref="A704:C704"/>
    <mergeCell ref="A642:C642"/>
    <mergeCell ref="A640:C640"/>
    <mergeCell ref="A635:C635"/>
    <mergeCell ref="H702:J702"/>
    <mergeCell ref="H706:J706"/>
    <mergeCell ref="A652:C652"/>
    <mergeCell ref="A693:C693"/>
    <mergeCell ref="A655:C655"/>
    <mergeCell ref="H694:J694"/>
    <mergeCell ref="H701:J701"/>
    <mergeCell ref="A692:C692"/>
    <mergeCell ref="A698:C698"/>
    <mergeCell ref="A696:C696"/>
    <mergeCell ref="A639:C639"/>
    <mergeCell ref="A656:C656"/>
    <mergeCell ref="A657:C657"/>
    <mergeCell ref="A691:C691"/>
    <mergeCell ref="A765:C765"/>
    <mergeCell ref="A722:C722"/>
    <mergeCell ref="A726:C726"/>
    <mergeCell ref="A650:C650"/>
    <mergeCell ref="A695:C695"/>
    <mergeCell ref="A757:C757"/>
    <mergeCell ref="A647:C647"/>
    <mergeCell ref="A648:C648"/>
    <mergeCell ref="A649:C649"/>
    <mergeCell ref="A653:C653"/>
    <mergeCell ref="A654:C654"/>
    <mergeCell ref="A651:C651"/>
    <mergeCell ref="A663:C663"/>
    <mergeCell ref="A667:C667"/>
    <mergeCell ref="A671:C671"/>
    <mergeCell ref="H650:J650"/>
    <mergeCell ref="A689:C689"/>
    <mergeCell ref="A793:C793"/>
    <mergeCell ref="A787:C787"/>
    <mergeCell ref="A770:C770"/>
    <mergeCell ref="A780:C780"/>
    <mergeCell ref="A790:C790"/>
    <mergeCell ref="A718:C718"/>
    <mergeCell ref="A750:C750"/>
    <mergeCell ref="A746:C746"/>
    <mergeCell ref="A785:C785"/>
    <mergeCell ref="A786:C786"/>
    <mergeCell ref="A703:C703"/>
    <mergeCell ref="A760:C760"/>
    <mergeCell ref="A742:C742"/>
    <mergeCell ref="A739:C739"/>
    <mergeCell ref="A764:C764"/>
    <mergeCell ref="A759:C759"/>
    <mergeCell ref="A745:C745"/>
    <mergeCell ref="A747:C747"/>
    <mergeCell ref="A794:C794"/>
    <mergeCell ref="A697:C697"/>
    <mergeCell ref="A705:C705"/>
    <mergeCell ref="A706:C706"/>
    <mergeCell ref="H779:J779"/>
    <mergeCell ref="A769:C769"/>
    <mergeCell ref="A772:C772"/>
    <mergeCell ref="A779:C779"/>
    <mergeCell ref="A773:C773"/>
    <mergeCell ref="A774:C774"/>
    <mergeCell ref="H795:J795"/>
    <mergeCell ref="H771:J771"/>
    <mergeCell ref="H798:J798"/>
    <mergeCell ref="H775:J775"/>
    <mergeCell ref="H796:J796"/>
    <mergeCell ref="H792:J792"/>
    <mergeCell ref="H780:J780"/>
    <mergeCell ref="H786:J786"/>
    <mergeCell ref="H789:J789"/>
    <mergeCell ref="H793:J793"/>
    <mergeCell ref="H804:J804"/>
    <mergeCell ref="H805:J805"/>
    <mergeCell ref="H802:J802"/>
    <mergeCell ref="A804:C804"/>
    <mergeCell ref="A801:C801"/>
    <mergeCell ref="A805:C805"/>
    <mergeCell ref="A797:C797"/>
    <mergeCell ref="A601:C601"/>
    <mergeCell ref="A606:C606"/>
    <mergeCell ref="A612:C612"/>
    <mergeCell ref="A614:C614"/>
    <mergeCell ref="A609:C609"/>
    <mergeCell ref="A602:C602"/>
    <mergeCell ref="A605:C605"/>
    <mergeCell ref="A613:C613"/>
    <mergeCell ref="A611:C611"/>
    <mergeCell ref="A608:C608"/>
    <mergeCell ref="H813:J813"/>
    <mergeCell ref="H814:J814"/>
    <mergeCell ref="H808:J808"/>
    <mergeCell ref="H817:J817"/>
    <mergeCell ref="A816:C816"/>
    <mergeCell ref="H809:J809"/>
    <mergeCell ref="A813:C813"/>
    <mergeCell ref="A814:C814"/>
    <mergeCell ref="A811:C811"/>
    <mergeCell ref="H812:J812"/>
    <mergeCell ref="A815:C815"/>
    <mergeCell ref="H815:J815"/>
    <mergeCell ref="H818:J818"/>
    <mergeCell ref="H821:J821"/>
    <mergeCell ref="A820:C820"/>
    <mergeCell ref="H820:J820"/>
    <mergeCell ref="A817:C817"/>
    <mergeCell ref="H816:J816"/>
    <mergeCell ref="A818:C818"/>
    <mergeCell ref="H655:J655"/>
    <mergeCell ref="H647:J647"/>
    <mergeCell ref="H693:J693"/>
    <mergeCell ref="H631:J631"/>
    <mergeCell ref="H630:J630"/>
    <mergeCell ref="H629:J629"/>
    <mergeCell ref="H690:J690"/>
    <mergeCell ref="H656:J656"/>
    <mergeCell ref="H657:J657"/>
    <mergeCell ref="H692:J692"/>
    <mergeCell ref="A604:C604"/>
    <mergeCell ref="A620:C620"/>
    <mergeCell ref="A694:C694"/>
    <mergeCell ref="A631:C631"/>
    <mergeCell ref="A632:C632"/>
    <mergeCell ref="A628:C628"/>
    <mergeCell ref="A630:C630"/>
    <mergeCell ref="A641:C641"/>
    <mergeCell ref="A629:C629"/>
    <mergeCell ref="A638:C638"/>
    <mergeCell ref="A590:C590"/>
    <mergeCell ref="A584:C584"/>
    <mergeCell ref="A587:C587"/>
    <mergeCell ref="A588:C588"/>
    <mergeCell ref="A575:C575"/>
    <mergeCell ref="A578:C578"/>
    <mergeCell ref="A589:C589"/>
    <mergeCell ref="A585:C585"/>
    <mergeCell ref="A579:C579"/>
    <mergeCell ref="A583:C583"/>
    <mergeCell ref="A156:C156"/>
    <mergeCell ref="A192:C192"/>
    <mergeCell ref="A626:C626"/>
    <mergeCell ref="A271:C271"/>
    <mergeCell ref="A223:C223"/>
    <mergeCell ref="A210:C210"/>
    <mergeCell ref="A211:C211"/>
    <mergeCell ref="A339:C339"/>
    <mergeCell ref="A593:C593"/>
    <mergeCell ref="A551:C551"/>
    <mergeCell ref="A221:C221"/>
    <mergeCell ref="A292:C292"/>
    <mergeCell ref="A326:C326"/>
    <mergeCell ref="A315:C315"/>
    <mergeCell ref="A273:C273"/>
    <mergeCell ref="A224:C224"/>
    <mergeCell ref="A260:C260"/>
    <mergeCell ref="A257:C257"/>
    <mergeCell ref="A226:C226"/>
    <mergeCell ref="A291:C291"/>
    <mergeCell ref="H652:J652"/>
    <mergeCell ref="A526:C526"/>
    <mergeCell ref="A527:C527"/>
    <mergeCell ref="H555:J555"/>
    <mergeCell ref="H487:J487"/>
    <mergeCell ref="A126:C126"/>
    <mergeCell ref="A164:C164"/>
    <mergeCell ref="A141:C141"/>
    <mergeCell ref="A142:C142"/>
    <mergeCell ref="A140:C140"/>
    <mergeCell ref="A157:C157"/>
    <mergeCell ref="A163:C163"/>
    <mergeCell ref="A160:C160"/>
    <mergeCell ref="H493:J493"/>
    <mergeCell ref="H550:J550"/>
    <mergeCell ref="A153:C153"/>
    <mergeCell ref="A354:C354"/>
    <mergeCell ref="A340:C340"/>
    <mergeCell ref="A344:C344"/>
    <mergeCell ref="A219:C219"/>
    <mergeCell ref="A535:C535"/>
    <mergeCell ref="H501:J501"/>
    <mergeCell ref="H541:J541"/>
    <mergeCell ref="A524:C524"/>
    <mergeCell ref="H517:J517"/>
    <mergeCell ref="H538:J538"/>
    <mergeCell ref="H535:J535"/>
    <mergeCell ref="A539:C539"/>
    <mergeCell ref="A502:C502"/>
    <mergeCell ref="A513:C513"/>
    <mergeCell ref="H496:J496"/>
    <mergeCell ref="H494:J494"/>
    <mergeCell ref="H515:J515"/>
    <mergeCell ref="H516:J516"/>
    <mergeCell ref="A459:C459"/>
    <mergeCell ref="A478:C478"/>
    <mergeCell ref="A479:C479"/>
    <mergeCell ref="H468:J468"/>
    <mergeCell ref="H469:J469"/>
    <mergeCell ref="A485:C485"/>
    <mergeCell ref="A701:C701"/>
    <mergeCell ref="H557:J557"/>
    <mergeCell ref="A622:C622"/>
    <mergeCell ref="H646:J646"/>
    <mergeCell ref="H546:J546"/>
    <mergeCell ref="A482:C482"/>
    <mergeCell ref="H492:J492"/>
    <mergeCell ref="H491:J491"/>
    <mergeCell ref="A490:C490"/>
    <mergeCell ref="A598:C598"/>
    <mergeCell ref="A452:C452"/>
    <mergeCell ref="A451:C451"/>
    <mergeCell ref="H458:J458"/>
    <mergeCell ref="H459:J459"/>
    <mergeCell ref="H475:J475"/>
    <mergeCell ref="A468:C468"/>
    <mergeCell ref="H467:J467"/>
    <mergeCell ref="H472:J472"/>
    <mergeCell ref="A463:C463"/>
    <mergeCell ref="A462:C462"/>
    <mergeCell ref="A143:C143"/>
    <mergeCell ref="A144:C144"/>
    <mergeCell ref="A154:C154"/>
    <mergeCell ref="H143:J143"/>
    <mergeCell ref="H144:J144"/>
    <mergeCell ref="A151:C151"/>
    <mergeCell ref="A152:C152"/>
    <mergeCell ref="A148:C148"/>
    <mergeCell ref="H152:J152"/>
    <mergeCell ref="A145:C145"/>
    <mergeCell ref="H160:J160"/>
    <mergeCell ref="H166:J166"/>
    <mergeCell ref="H164:J164"/>
    <mergeCell ref="H162:J162"/>
    <mergeCell ref="H171:J171"/>
    <mergeCell ref="H154:J154"/>
    <mergeCell ref="H158:J158"/>
    <mergeCell ref="H157:J157"/>
    <mergeCell ref="H168:J168"/>
    <mergeCell ref="H169:J169"/>
    <mergeCell ref="H174:J174"/>
    <mergeCell ref="A155:C155"/>
    <mergeCell ref="A158:C158"/>
    <mergeCell ref="A170:C170"/>
    <mergeCell ref="A165:C165"/>
    <mergeCell ref="H186:J186"/>
    <mergeCell ref="A168:C168"/>
    <mergeCell ref="A176:C176"/>
    <mergeCell ref="A175:C175"/>
    <mergeCell ref="A178:C178"/>
    <mergeCell ref="A127:C127"/>
    <mergeCell ref="H215:J215"/>
    <mergeCell ref="H134:J134"/>
    <mergeCell ref="A187:C187"/>
    <mergeCell ref="H204:J204"/>
    <mergeCell ref="A207:C207"/>
    <mergeCell ref="A188:C188"/>
    <mergeCell ref="H205:J205"/>
    <mergeCell ref="H189:J189"/>
    <mergeCell ref="A172:C172"/>
    <mergeCell ref="A173:C173"/>
    <mergeCell ref="H167:J167"/>
    <mergeCell ref="H173:J173"/>
    <mergeCell ref="A171:C171"/>
    <mergeCell ref="H146:J146"/>
    <mergeCell ref="A162:C162"/>
    <mergeCell ref="H155:J155"/>
    <mergeCell ref="H172:J172"/>
    <mergeCell ref="A159:C159"/>
    <mergeCell ref="A146:C146"/>
    <mergeCell ref="A101:C101"/>
    <mergeCell ref="A137:C137"/>
    <mergeCell ref="A138:C138"/>
    <mergeCell ref="H137:J137"/>
    <mergeCell ref="A123:C123"/>
    <mergeCell ref="A128:C128"/>
    <mergeCell ref="A135:C135"/>
    <mergeCell ref="A124:C124"/>
    <mergeCell ref="H127:J127"/>
    <mergeCell ref="H124:J124"/>
    <mergeCell ref="A134:C134"/>
    <mergeCell ref="H136:J136"/>
    <mergeCell ref="H180:J180"/>
    <mergeCell ref="A98:C98"/>
    <mergeCell ref="H100:J100"/>
    <mergeCell ref="H135:J135"/>
    <mergeCell ref="H156:J156"/>
    <mergeCell ref="H99:J99"/>
    <mergeCell ref="A122:C122"/>
    <mergeCell ref="A150:C150"/>
    <mergeCell ref="H212:J212"/>
    <mergeCell ref="H209:J209"/>
    <mergeCell ref="H216:J216"/>
    <mergeCell ref="A183:C183"/>
    <mergeCell ref="A201:C201"/>
    <mergeCell ref="A195:C195"/>
    <mergeCell ref="H214:J214"/>
    <mergeCell ref="H201:J201"/>
    <mergeCell ref="A189:C189"/>
    <mergeCell ref="A185:C185"/>
    <mergeCell ref="A213:C213"/>
    <mergeCell ref="A208:C208"/>
    <mergeCell ref="A204:C204"/>
    <mergeCell ref="A205:C205"/>
    <mergeCell ref="A206:C206"/>
    <mergeCell ref="A214:C214"/>
    <mergeCell ref="H210:J210"/>
    <mergeCell ref="A202:C202"/>
    <mergeCell ref="H226:J226"/>
    <mergeCell ref="A209:C209"/>
    <mergeCell ref="A220:C220"/>
    <mergeCell ref="A212:C212"/>
    <mergeCell ref="A217:C217"/>
    <mergeCell ref="A203:C203"/>
    <mergeCell ref="H217:J217"/>
    <mergeCell ref="H207:J207"/>
    <mergeCell ref="A12:C12"/>
    <mergeCell ref="H380:J380"/>
    <mergeCell ref="H191:J191"/>
    <mergeCell ref="H224:J224"/>
    <mergeCell ref="H182:J182"/>
    <mergeCell ref="A182:C182"/>
    <mergeCell ref="A181:C181"/>
    <mergeCell ref="H181:J181"/>
    <mergeCell ref="A180:C180"/>
    <mergeCell ref="A225:C225"/>
    <mergeCell ref="H7:J7"/>
    <mergeCell ref="H17:J17"/>
    <mergeCell ref="H18:J18"/>
    <mergeCell ref="A177:C177"/>
    <mergeCell ref="H153:J153"/>
    <mergeCell ref="H142:J142"/>
    <mergeCell ref="H19:J19"/>
    <mergeCell ref="H15:J15"/>
    <mergeCell ref="A103:C103"/>
    <mergeCell ref="A91:C91"/>
    <mergeCell ref="A92:C92"/>
    <mergeCell ref="H92:J92"/>
    <mergeCell ref="A231:C231"/>
    <mergeCell ref="H251:J251"/>
    <mergeCell ref="A251:C251"/>
    <mergeCell ref="H260:J260"/>
    <mergeCell ref="A93:C93"/>
    <mergeCell ref="H93:J93"/>
    <mergeCell ref="H258:J258"/>
    <mergeCell ref="A250:C250"/>
    <mergeCell ref="A73:C73"/>
    <mergeCell ref="H13:J13"/>
    <mergeCell ref="H77:J77"/>
    <mergeCell ref="H151:J151"/>
    <mergeCell ref="A74:C74"/>
    <mergeCell ref="A78:C78"/>
    <mergeCell ref="A69:C69"/>
    <mergeCell ref="A99:C99"/>
    <mergeCell ref="A125:C125"/>
    <mergeCell ref="A102:C102"/>
    <mergeCell ref="H34:J34"/>
    <mergeCell ref="K5:L5"/>
    <mergeCell ref="H179:J179"/>
    <mergeCell ref="H8:J8"/>
    <mergeCell ref="H9:J9"/>
    <mergeCell ref="H176:J176"/>
    <mergeCell ref="H12:J12"/>
    <mergeCell ref="H178:J178"/>
    <mergeCell ref="H91:J91"/>
    <mergeCell ref="H170:J170"/>
    <mergeCell ref="A600:C600"/>
    <mergeCell ref="A245:C245"/>
    <mergeCell ref="H245:J245"/>
    <mergeCell ref="H243:J243"/>
    <mergeCell ref="A244:C244"/>
    <mergeCell ref="H244:J244"/>
    <mergeCell ref="A431:C431"/>
    <mergeCell ref="H431:J431"/>
    <mergeCell ref="A347:C347"/>
    <mergeCell ref="H299:J299"/>
    <mergeCell ref="A623:C623"/>
    <mergeCell ref="H219:J219"/>
    <mergeCell ref="H220:J220"/>
    <mergeCell ref="H36:J36"/>
    <mergeCell ref="H35:J35"/>
    <mergeCell ref="H612:J612"/>
    <mergeCell ref="H165:J165"/>
    <mergeCell ref="H177:J177"/>
    <mergeCell ref="H145:J145"/>
    <mergeCell ref="A242:C242"/>
    <mergeCell ref="A76:C76"/>
    <mergeCell ref="A90:C90"/>
    <mergeCell ref="A75:C75"/>
    <mergeCell ref="A88:C88"/>
    <mergeCell ref="A87:C87"/>
    <mergeCell ref="A79:C79"/>
    <mergeCell ref="A83:C83"/>
    <mergeCell ref="A86:C86"/>
    <mergeCell ref="A84:C84"/>
    <mergeCell ref="A80:C80"/>
    <mergeCell ref="A94:C94"/>
    <mergeCell ref="H94:J94"/>
    <mergeCell ref="A95:C95"/>
    <mergeCell ref="H95:J95"/>
    <mergeCell ref="A96:C96"/>
    <mergeCell ref="H96:J96"/>
    <mergeCell ref="A179:C179"/>
    <mergeCell ref="H208:J208"/>
    <mergeCell ref="H223:J223"/>
    <mergeCell ref="A169:C169"/>
    <mergeCell ref="H230:J230"/>
    <mergeCell ref="H190:J190"/>
    <mergeCell ref="H197:J197"/>
    <mergeCell ref="A215:C215"/>
    <mergeCell ref="A230:C230"/>
    <mergeCell ref="H229:J229"/>
    <mergeCell ref="H289:J289"/>
    <mergeCell ref="A346:C346"/>
    <mergeCell ref="H290:J290"/>
    <mergeCell ref="H324:J324"/>
    <mergeCell ref="A240:C240"/>
    <mergeCell ref="H240:J240"/>
    <mergeCell ref="A308:C308"/>
    <mergeCell ref="A243:C243"/>
    <mergeCell ref="H241:J241"/>
    <mergeCell ref="A249:C249"/>
    <mergeCell ref="A789:C789"/>
    <mergeCell ref="H807:J807"/>
    <mergeCell ref="A807:C807"/>
    <mergeCell ref="A808:C808"/>
    <mergeCell ref="H811:J811"/>
    <mergeCell ref="H806:J806"/>
    <mergeCell ref="A806:C806"/>
    <mergeCell ref="H801:J801"/>
    <mergeCell ref="A802:C802"/>
    <mergeCell ref="A803:C803"/>
    <mergeCell ref="A736:C736"/>
    <mergeCell ref="A830:C830"/>
    <mergeCell ref="H837:J837"/>
    <mergeCell ref="H830:J830"/>
    <mergeCell ref="H790:J790"/>
    <mergeCell ref="A824:C824"/>
    <mergeCell ref="H824:J824"/>
    <mergeCell ref="H823:J823"/>
    <mergeCell ref="H819:J819"/>
    <mergeCell ref="A819:C819"/>
    <mergeCell ref="A827:C827"/>
    <mergeCell ref="H827:J827"/>
    <mergeCell ref="A828:C828"/>
    <mergeCell ref="H810:J810"/>
    <mergeCell ref="A810:C810"/>
    <mergeCell ref="A809:C809"/>
    <mergeCell ref="A812:C812"/>
    <mergeCell ref="A822:C822"/>
    <mergeCell ref="H822:J822"/>
    <mergeCell ref="A821:C821"/>
    <mergeCell ref="A829:C829"/>
    <mergeCell ref="H829:J829"/>
    <mergeCell ref="A826:C826"/>
    <mergeCell ref="H826:J826"/>
    <mergeCell ref="A720:C720"/>
    <mergeCell ref="H720:J720"/>
    <mergeCell ref="A724:C724"/>
    <mergeCell ref="A825:C825"/>
    <mergeCell ref="H825:J825"/>
    <mergeCell ref="A823:C823"/>
    <mergeCell ref="A595:C595"/>
    <mergeCell ref="H594:J594"/>
    <mergeCell ref="H595:J595"/>
    <mergeCell ref="A309:C309"/>
    <mergeCell ref="H328:J328"/>
    <mergeCell ref="H329:J329"/>
    <mergeCell ref="A432:C432"/>
    <mergeCell ref="A342:C342"/>
    <mergeCell ref="A489:C489"/>
    <mergeCell ref="A458:C458"/>
    <mergeCell ref="H327:J327"/>
    <mergeCell ref="H325:J325"/>
    <mergeCell ref="H332:J332"/>
    <mergeCell ref="H32:J32"/>
    <mergeCell ref="A58:C58"/>
    <mergeCell ref="A594:C594"/>
    <mergeCell ref="A227:C227"/>
    <mergeCell ref="A255:C255"/>
    <mergeCell ref="A290:C290"/>
    <mergeCell ref="H287:J287"/>
    <mergeCell ref="A338:C338"/>
    <mergeCell ref="A336:C336"/>
    <mergeCell ref="H336:J336"/>
    <mergeCell ref="H334:J334"/>
    <mergeCell ref="A333:C333"/>
    <mergeCell ref="H331:J331"/>
    <mergeCell ref="H335:J335"/>
    <mergeCell ref="H333:J333"/>
    <mergeCell ref="H721:J721"/>
    <mergeCell ref="H606:J606"/>
    <mergeCell ref="H599:J599"/>
    <mergeCell ref="H483:J483"/>
    <mergeCell ref="H584:J584"/>
    <mergeCell ref="H587:J587"/>
    <mergeCell ref="H588:J588"/>
    <mergeCell ref="H619:J619"/>
    <mergeCell ref="H495:J495"/>
    <mergeCell ref="H536:J536"/>
    <mergeCell ref="A167:C167"/>
    <mergeCell ref="A174:C174"/>
    <mergeCell ref="H292:J292"/>
    <mergeCell ref="H300:J300"/>
    <mergeCell ref="A228:C228"/>
    <mergeCell ref="A241:C241"/>
    <mergeCell ref="H242:J242"/>
    <mergeCell ref="A222:C222"/>
    <mergeCell ref="A197:C197"/>
    <mergeCell ref="H288:J288"/>
    <mergeCell ref="H589:J589"/>
    <mergeCell ref="H198:J198"/>
    <mergeCell ref="A199:C199"/>
    <mergeCell ref="H199:J199"/>
    <mergeCell ref="H138:J138"/>
    <mergeCell ref="A139:C139"/>
    <mergeCell ref="H139:J139"/>
    <mergeCell ref="A193:C193"/>
    <mergeCell ref="H193:J193"/>
    <mergeCell ref="A324:C324"/>
    <mergeCell ref="A129:C129"/>
    <mergeCell ref="H129:J129"/>
    <mergeCell ref="A130:C130"/>
    <mergeCell ref="H130:J130"/>
    <mergeCell ref="A131:C131"/>
    <mergeCell ref="A196:C196"/>
    <mergeCell ref="H196:J196"/>
    <mergeCell ref="H131:J131"/>
    <mergeCell ref="A194:C194"/>
    <mergeCell ref="A166:C166"/>
    <mergeCell ref="A267:C267"/>
    <mergeCell ref="H267:J267"/>
    <mergeCell ref="A268:C268"/>
    <mergeCell ref="H268:J268"/>
    <mergeCell ref="A200:C200"/>
    <mergeCell ref="H200:J200"/>
    <mergeCell ref="A232:C232"/>
    <mergeCell ref="A229:C229"/>
    <mergeCell ref="H232:J232"/>
    <mergeCell ref="H228:J228"/>
    <mergeCell ref="A562:C562"/>
    <mergeCell ref="A269:C269"/>
    <mergeCell ref="H269:J269"/>
    <mergeCell ref="A348:C348"/>
    <mergeCell ref="H348:J348"/>
    <mergeCell ref="A349:C349"/>
    <mergeCell ref="H349:J349"/>
    <mergeCell ref="A323:C323"/>
    <mergeCell ref="H323:J323"/>
    <mergeCell ref="A325:C325"/>
    <mergeCell ref="K1:L1"/>
    <mergeCell ref="K2:L2"/>
    <mergeCell ref="A596:C596"/>
    <mergeCell ref="H596:J596"/>
    <mergeCell ref="A597:C597"/>
    <mergeCell ref="H597:J597"/>
    <mergeCell ref="H350:J350"/>
    <mergeCell ref="A447:C447"/>
    <mergeCell ref="H447:J447"/>
    <mergeCell ref="A561:C561"/>
  </mergeCells>
  <printOptions/>
  <pageMargins left="0.2362204724409449" right="0.4330708661417323" top="0.7480314960629921" bottom="0.7480314960629921" header="0.31496062992125984" footer="0.31496062992125984"/>
  <pageSetup fitToHeight="25" fitToWidth="1" horizontalDpi="600" verticalDpi="600" orientation="portrait" paperSize="9" scale="87" r:id="rId1"/>
  <rowBreaks count="3" manualBreakCount="3">
    <brk id="601" max="11" man="1"/>
    <brk id="688" max="11" man="1"/>
    <brk id="8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2018-03-28T05:38:14Z</cp:lastPrinted>
  <dcterms:created xsi:type="dcterms:W3CDTF">1996-10-08T23:32:33Z</dcterms:created>
  <dcterms:modified xsi:type="dcterms:W3CDTF">2021-05-26T01:24:28Z</dcterms:modified>
  <cp:category/>
  <cp:version/>
  <cp:contentType/>
  <cp:contentStatus/>
</cp:coreProperties>
</file>