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<sst xmlns="http://schemas.openxmlformats.org/spreadsheetml/2006/main" count="245" uniqueCount="221">
  <si>
    <t xml:space="preserve">000 2 00 00000 00 0000 000 </t>
  </si>
  <si>
    <t>Единый налог на вмененный доход для отдельных видов деятельности</t>
  </si>
  <si>
    <t>ИТОГО ДОХОДОВ МУНИЦИПАЛЬНОГО РАЙОНА</t>
  </si>
  <si>
    <t>000 2 02 00000 00 0000 000</t>
  </si>
  <si>
    <t>Безвозмездные поступления от других бюджетов бюджетной системы Российской Федерации</t>
  </si>
  <si>
    <t>Единый сельскохозяйственный налог</t>
  </si>
  <si>
    <t>% исполнения</t>
  </si>
  <si>
    <t>Субвенции бюджетам субъектов Российской Федерации и муниципальных образований</t>
  </si>
  <si>
    <t>000 1 00 00000 00 0000 000</t>
  </si>
  <si>
    <t>000 1 01 00000 00 0000 000</t>
  </si>
  <si>
    <t>НАЛОГИ НА ПРИБЫЛЬ, ДОХОДЫ</t>
  </si>
  <si>
    <t>000 1 05 00000 00 0000 000</t>
  </si>
  <si>
    <t>НАЛОГИ НА СОВОКУПНЫЙ ДОХОД</t>
  </si>
  <si>
    <t>000 1 08 00000 00 0000 000</t>
  </si>
  <si>
    <t>ГОСУДАРСТВЕННАЯ ПОШЛИНА</t>
  </si>
  <si>
    <t>000 1 11 00000 00 0000 000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</si>
  <si>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</si>
  <si>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</si>
  <si>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</si>
  <si>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</si>
  <si>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</si>
  <si>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</si>
  <si>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</si>
  <si>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</si>
  <si>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>182 1 01 02010 01 0000 110</t>
  </si>
  <si>
    <t>182 1 08 03010 01 0000 110</t>
  </si>
  <si>
    <t>Код доходов</t>
  </si>
  <si>
    <t>Наименование</t>
  </si>
  <si>
    <t>182 1 01 02030 01 0000 110</t>
  </si>
  <si>
    <t>Субвенции бюджетам муниципальных районов на выполнение передаваемых полномочий субъектов Российской Федерации</t>
  </si>
  <si>
    <t>182 1 05 02010 02 0000 110</t>
  </si>
  <si>
    <t>182 1 05 03010 01 0000 110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</si>
  <si>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</si>
  <si>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</si>
  <si>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</si>
  <si>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</si>
  <si>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048 1 12 01010 01 0000 120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</si>
  <si>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</si>
  <si>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</si>
  <si>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</si>
  <si>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</si>
  <si>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</si>
  <si>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</si>
  <si>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982 1 13 01995 05 0000 130</t>
  </si>
  <si>
    <t>Прочие доходы от оказания платных услуг (работ) получателями средств бюджетов муниципальных районов</t>
  </si>
  <si>
    <t>НАЛОГОВЫЕ И НЕНАЛОГОВЫЕ ДОХОДЫ</t>
  </si>
  <si>
    <t xml:space="preserve">000 1 03 00000 00 0000 000 </t>
  </si>
  <si>
    <t>НАЛОГИ НА ТОВАРЫ (РАБОТЫ, УСЛУГИ), РЕАЛИЗУЕМЫЕ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</si>
  <si>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</si>
  <si>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</si>
  <si>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</si>
  <si>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</si>
  <si>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</si>
  <si>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</si>
  <si>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</si>
  <si>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распределение между бюджетами субъектов Российской Федерации и местными бюджетами с учетом учтановленных дифференцированных нормативов отчислений в местные бюджеты</t>
  </si>
  <si>
    <t>182 1 05 02000 02 0000 110</t>
  </si>
  <si>
    <t xml:space="preserve">Единый налог на вмененный доход для отдельных видов деятельности </t>
  </si>
  <si>
    <t>182 1 05 03000 01 0000 110</t>
  </si>
  <si>
    <t>182 1 05 04000 02 0000 110</t>
  </si>
  <si>
    <t>Налог, взимаемый в связи с применением патентной системы налогоообложения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</si>
  <si>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</si>
  <si>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</si>
  <si>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977 1 11 05035 05 0000 120</t>
  </si>
  <si>
    <t>977 1 11 07015 05 0000 120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</si>
  <si>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</si>
  <si>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977 1 11 09045 05 0000 120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</si>
  <si>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</si>
  <si>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</si>
  <si>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входящим в их состав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</si>
  <si>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</si>
  <si>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</si>
  <si>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образований Приморского края на релизацию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</si>
  <si>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</si>
  <si>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</si>
  <si>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местной</t>
  </si>
  <si>
    <t>982 2 02 04041 05 0000 151</t>
  </si>
  <si>
    <t>Межбюджетные трансферты,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ицифровки</t>
  </si>
  <si>
    <t>977 2 02 04061 05 0000 151</t>
  </si>
  <si>
    <t>Межбюджетные трасферты,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</si>
  <si>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982 2 02 04070 05 0000 151</t>
  </si>
  <si>
    <t>Межбюджетные трансферты, передаваемые бюджетам муниципальных районов на государственную поддержку (гранд) комплексного развития региональных и муниципальных учреждений культуры</t>
  </si>
  <si>
    <t>977 2 02 04081 05 0000 151</t>
  </si>
  <si>
    <t>Межбюджетные трасферты,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</si>
  <si>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000 2 19 00000 00 0000 000</t>
  </si>
  <si>
    <t>ВОЗВРАТ ОСТАТКОВ СУБВЕНЦИЙ И ИНЫХ МЕЖБЮДЖЕТНЫХ ТРАНСФЕРТОВ, ИМЕЮЩИХ ЦЕЛЕВОЕ НАЗНАЧЕНИЕ, ПРОШЛЫХ ЛЕТ</t>
  </si>
  <si>
    <t>980 2 19 05000 05 0000 151</t>
  </si>
  <si>
    <t>Возврат остатков субсидий, субвенций и иныхмежбюджетных трансфертов, имеющих целевое назначение, прошлых лет из бюджетов муниципальных районов</t>
  </si>
  <si>
    <t>Плата за выбросы загрязняющих веществ в атмосферный воздух стационарными объектами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</si>
  <si>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СУБСИДИЙ. СУБВЕНЦИЙ И ИНЫХ МЕЖБЮДЖЕТНЫХ ТРАНСФЕРТОВ, ИМЕЮЩИХ ЦЕЛЕВОЕ НАЗНАЧЕНИЕ, ПРОШЛЫХ ЛЕТ</t>
  </si>
  <si>
    <t>977 2 18 05010 05 0000 151</t>
  </si>
  <si>
    <t>977 2 18 00000 00 0000 000</t>
  </si>
  <si>
    <t>982 2 19 05000 05 0000 151</t>
  </si>
  <si>
    <t>977 1 11 05013 05 0000 120</t>
  </si>
  <si>
    <t>977 1 14 06013 05 0000 430</t>
  </si>
  <si>
    <t>рублей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</si>
  <si>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</si>
  <si>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</si>
  <si>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муниципального района</t>
  </si>
  <si>
    <t>971 2 02 15002 05 0000 150</t>
  </si>
  <si>
    <t>Дотации бюджетам муниципальных районов на поддержку мер по обеспечению сбалансированности бюджетов</t>
  </si>
  <si>
    <t>982 2 02 25519 05 0000 150</t>
  </si>
  <si>
    <t>977 2 02 25497 05 0000 150</t>
  </si>
  <si>
    <t>Субсидии бюджетам муниципальных районов на реализацию мероприятий по обеспечению жильем молодых семей</t>
  </si>
  <si>
    <t>000 2 02 29999 05 0000 150</t>
  </si>
  <si>
    <t>982 2 02 29999 05 0000 150</t>
  </si>
  <si>
    <t>980 2 02 29999 05 0000 150</t>
  </si>
  <si>
    <t>977 2 02 29999 05 0000 150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</si>
  <si>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</si>
  <si>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977 2 02 35930 05 0000 150</t>
  </si>
  <si>
    <t>977 2 02 35120 05 0000 150</t>
  </si>
  <si>
    <t>971 2 02 30024 05 0000 150</t>
  </si>
  <si>
    <t>000 2 02 30000 00 0000 150</t>
  </si>
  <si>
    <t>000 2 02 30024 05 0000 150</t>
  </si>
  <si>
    <t>980 2 02 30024 05 0000 150</t>
  </si>
  <si>
    <t>субвенции бюджетам муниципальных образований Приморского края на организацию и обеспение оздоровления и отдыха детей Приморского края (за исключением организации отдыха детей в каникулярное время)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</si>
  <si>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</si>
  <si>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977 2 02 30024 05 0000 150</t>
  </si>
  <si>
    <t>субвенции бюджетам муниципальных образований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наемным электрическим общественным транспортом по муниципальным маршрутам в границах муниципального образования</t>
  </si>
  <si>
    <t>980 2 02 30029 05 0000 150</t>
  </si>
  <si>
    <t>Прочие безвозмездные поступления</t>
  </si>
  <si>
    <t>Поступления от денежных пожертвований, предоставляемых физическими лицами, получателям средств бюджетов муниципальных районов</t>
  </si>
  <si>
    <t>уточненный бюджет на 2020 год</t>
  </si>
  <si>
    <t>кассовое исполнение за 2020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</si>
  <si>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</si>
  <si>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</si>
  <si>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</si>
  <si>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977 1 13 02995 05 0000 130</t>
  </si>
  <si>
    <t>Прочие доходы от компенсации затрат бюджетов муниципальных районов</t>
  </si>
  <si>
    <t>785 1 16 01053 01 0000 140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</si>
  <si>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</si>
  <si>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785 1 16 01063 01 0000 140</t>
  </si>
  <si>
    <t>Административные штрафы, установленные Главой 6 Кодекса Российской Федерации об административных правонарушениях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</si>
  <si>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000 1 09 00000 00 0000 000</t>
  </si>
  <si>
    <t>ЗАДОЛЖЕННОСТЬ И ПЕРЕРАСЧЕТЫ ПО ОТМЕННЫМ НАЛОГАМ, СБОРАМ И ИНЫМ ОБЯЗАТЕЛЬНЫМ ПЛАТЕЖАМ</t>
  </si>
  <si>
    <t>Прочие местные налоги и сборы, мобилизуемые на территориях муниципальных районов</t>
  </si>
  <si>
    <t>785 1 16 01073 01 0000 140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</si>
  <si>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</si>
  <si>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785 1 16 01083 01 0000 140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</si>
  <si>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 , налагаемые мировыми судьями, комиссиями по делам несовершеннолетних и защите их прав</t>
  </si>
  <si>
    <t>785 1 16 01093 01 0000 140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</si>
  <si>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</si>
  <si>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785 1 16 01103 01 0000 140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</si>
  <si>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</t>
  </si>
  <si>
    <t>785 1 16 01143 01 0000 140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</si>
  <si>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</si>
  <si>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785 1 16 01153 01 0000 140</t>
  </si>
  <si>
    <t>Административные штрафы, установленные главой 15 Кодекса Россиийской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 , комиссиями по делам несовершеннолетних и защите их прав</t>
  </si>
  <si>
    <t>785 1 16 01173 01 0000 140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</si>
  <si>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</t>
  </si>
  <si>
    <t>785 1 16 01193 01 0000 140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</si>
  <si>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</si>
  <si>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</si>
  <si>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</si>
  <si>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807 1 16 11050 01 0000 140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</si>
  <si>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</si>
  <si>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141 1 16 10123 01 0000 140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</si>
  <si>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</si>
  <si>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177 1 16 10123 01 0000 140</t>
  </si>
  <si>
    <t>188 1 16 10123 01 0000 140</t>
  </si>
  <si>
    <t>322 1 16 10123 01 0000 140</t>
  </si>
  <si>
    <t>977 1 16 10123 01 0000 140</t>
  </si>
  <si>
    <t>977 1 16 02020 02 0000 140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</si>
  <si>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</si>
  <si>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182 1 16 10129 01 0000 140</t>
  </si>
  <si>
    <t>Доходы,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</si>
  <si>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977 2 02 15853 05 0000 150</t>
  </si>
  <si>
    <t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вопросам одобрения изменений в Конституцию Российской Федерации</t>
  </si>
  <si>
    <t>977 2 02 20299 05 0000 150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</si>
  <si>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аварийоного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</si>
  <si>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977 2 02 20302 05 0000 150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</si>
  <si>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аварийоного жилищного фонда с учетом необходимости развития малоэтажного строительства, за счет средств бюджетов</t>
  </si>
  <si>
    <t>980 2 02 25228 05 0000 150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</si>
  <si>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</si>
  <si>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980 2 02 25491 05 0000 150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</si>
  <si>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направлений</t>
  </si>
  <si>
    <t>Субсидии бюджетам муниципальных районов на поддержку отрасли культуры</t>
  </si>
  <si>
    <t>субсидии из краевого бюджета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</si>
  <si>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 xml:space="preserve">субсидии на капитальный ремонт и ремонт автомобильных дорог общего пользования населенных пунктов за счет дорожного фонда Приморского края </t>
  </si>
  <si>
    <t>субсидии бюджетам муниципальных образований Приморского края на обеспечение граждан твердым топливом (дровами)</t>
  </si>
  <si>
    <t>субсидии из резервного фонда Правительства Приморского края по ликвидации чрезвычайных ситуаций природного и техногенного характера</t>
  </si>
  <si>
    <t>Субсидии бюджетам муниципальных образований Приморского края на приобретение и поставку спортивного инвентаря, спортивного оборудования и иного имущества для развития лыжного спорта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</si>
  <si>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 Российской Федерации</t>
  </si>
  <si>
    <t>980 2 02 35304 05 0000 150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</si>
  <si>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</si>
  <si>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977 2 02 35260 05 0000 150</t>
  </si>
  <si>
    <t>субвенции бюджетам муниципальных районов на выплату единовременного пособия при всех формах устройствах детей, лишенных родительского попечения в семью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</si>
  <si>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вопитание в семью детей, оставшихся без попечения родителей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</si>
  <si>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</si>
  <si>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</si>
  <si>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на реализацию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</si>
  <si>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образовательных учреждениях Приморского края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</si>
  <si>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</si>
  <si>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</si>
  <si>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Приморского края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</si>
  <si>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</si>
  <si>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</si>
  <si>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978 2 02 40014 05 0000 150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</si>
  <si>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 соглашениями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</si>
  <si>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</si>
  <si>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 государственных и муниципальных общеобразовательных организаций</t>
  </si>
  <si>
    <t>980 2 02 45303 05 0000 150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</si>
  <si>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</si>
  <si>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000 2 02 49999 00 0000 150</t>
  </si>
  <si>
    <t>Прочие межбюджетные трансферты, передаваемые бюджетам</t>
  </si>
  <si>
    <t>977 2 02 49999 05 0000 150</t>
  </si>
  <si>
    <t>Прочие межбюджетные трансферты, передаваемые бюджетам муниципальных районов</t>
  </si>
  <si>
    <t>000 2 07 05000 05 0000 150</t>
  </si>
  <si>
    <t>Прочие безвозмездные поступления в бюджеты муниципальных районов</t>
  </si>
  <si>
    <t>977 2 07 05030 05 0000 150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</si>
  <si>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</si>
  <si>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000 2 02 49001 00 0000 150</t>
  </si>
  <si>
    <t>Межбюджетные трансферты, передаваемые бюджетам, за счет средств резервного фонда Правительства Российской Федерации</t>
  </si>
  <si>
    <t>977 2 02 49001 05 0000 150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</si>
  <si>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</si>
  <si>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000 2 19 00000 05 0000 150</t>
  </si>
  <si>
    <t>980 2 19 60010 05 0000 150</t>
  </si>
  <si>
    <t xml:space="preserve">182 1 09 07053 05 0000 110 </t>
  </si>
  <si>
    <t xml:space="preserve">ПОКАЗАТЕЛИ ДОХОДОВ БЮДЖЕТА ЯКОВЛЕВСКОГО МУНИЦИПАЛЬНОГО РАЙОНА ЗА 2020 ГОД ПО КОДАМ КЛАССИФИКАЦИИ ДОХОДОВ БЮДЖЕТОВ                                                                                           </t>
  </si>
  <si>
    <t xml:space="preserve">Приложение 1 к решению Думы </t>
  </si>
  <si>
    <t>от 25 мая 2021  № 421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</si>
</sst>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0.000"/>
    <numFmt numFmtId="186" formatCode="0.0000"/>
    <numFmt numFmtId="187" formatCode="0.00000"/>
    <numFmt numFmtId="188" formatCode="#,##0.00000"/>
    <numFmt numFmtId="189" formatCode="_-* #,##0.000000_р_._-;\-* #,##0.000000_р_._-;_-* &quot;-&quot;??????_р_._-;_-@_-"/>
    <numFmt numFmtId="190" formatCode="_-* #,##0.000_р_._-;\-* #,##0.000_р_._-;_-* &quot;-&quot;???_р_._-;_-@_-"/>
    <numFmt numFmtId="191" formatCode="_-* #,##0.00000_р_._-;\-* #,##0.00000_р_._-;_-* &quot;-&quot;?????_р_._-;_-@_-"/>
    <numFmt numFmtId="192" formatCode="#,##0.00_ ;\-#,##0.00\ "/>
    <numFmt numFmtId="193" formatCode="#,##0.00000&quot;р.&quot;"/>
    <numFmt numFmtId="194" formatCode="#,##0.000"/>
    <numFmt numFmtId="195" formatCode="#,##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theme="1"/>
      <name val="Arial"/>
      <family val="2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188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188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4" fontId="5" fillId="0" borderId="11" xfId="58" applyNumberFormat="1" applyFont="1" applyFill="1" applyBorder="1" applyAlignment="1">
      <alignment horizontal="right"/>
    </xf>
    <xf numFmtId="4" fontId="6" fillId="0" borderId="11" xfId="58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justify"/>
    </xf>
    <xf numFmtId="188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9" fontId="6" fillId="0" borderId="11" xfId="58" applyFont="1" applyFill="1" applyBorder="1" applyAlignment="1">
      <alignment horizontal="center" vertical="center"/>
    </xf>
    <xf numFmtId="179" fontId="5" fillId="0" borderId="11" xfId="58" applyFont="1" applyFill="1" applyBorder="1" applyAlignment="1">
      <alignment horizontal="center" vertical="center"/>
    </xf>
    <xf numFmtId="179" fontId="4" fillId="0" borderId="11" xfId="58" applyFont="1" applyFill="1" applyBorder="1" applyAlignment="1">
      <alignment horizontal="center" wrapText="1"/>
    </xf>
    <xf numFmtId="179" fontId="4" fillId="0" borderId="11" xfId="58" applyFont="1" applyBorder="1" applyAlignment="1">
      <alignment horizontal="center" wrapText="1"/>
    </xf>
    <xf numFmtId="179" fontId="5" fillId="0" borderId="11" xfId="58" applyFont="1" applyFill="1" applyBorder="1" applyAlignment="1">
      <alignment horizontal="right"/>
    </xf>
    <xf numFmtId="179" fontId="6" fillId="0" borderId="11" xfId="58" applyFont="1" applyFill="1" applyBorder="1" applyAlignment="1">
      <alignment horizontal="center"/>
    </xf>
    <xf numFmtId="179" fontId="6" fillId="0" borderId="11" xfId="58" applyFont="1" applyFill="1" applyBorder="1" applyAlignment="1">
      <alignment horizontal="right"/>
    </xf>
    <xf numFmtId="4" fontId="5" fillId="0" borderId="11" xfId="58" applyNumberFormat="1" applyFont="1" applyFill="1" applyBorder="1" applyAlignment="1">
      <alignment horizontal="right" vertical="center"/>
    </xf>
    <xf numFmtId="179" fontId="5" fillId="0" borderId="11" xfId="58" applyFont="1" applyFill="1" applyBorder="1" applyAlignment="1">
      <alignment horizontal="right" vertical="center"/>
    </xf>
    <xf numFmtId="188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179" fontId="6" fillId="0" borderId="12" xfId="58" applyFont="1" applyFill="1" applyBorder="1" applyAlignment="1">
      <alignment horizontal="right" wrapText="1"/>
    </xf>
    <xf numFmtId="179" fontId="2" fillId="0" borderId="13" xfId="58" applyFont="1" applyFill="1" applyBorder="1" applyAlignment="1">
      <alignment horizontal="right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179" fontId="0" fillId="0" borderId="13" xfId="58" applyFont="1" applyFill="1" applyBorder="1" applyAlignment="1">
      <alignment horizontal="right" wrapText="1"/>
    </xf>
    <xf numFmtId="0" fontId="45" fillId="0" borderId="12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179" fontId="6" fillId="0" borderId="12" xfId="58" applyFont="1" applyFill="1" applyBorder="1" applyAlignment="1">
      <alignment horizontal="center" vertical="center" wrapText="1"/>
    </xf>
    <xf numFmtId="179" fontId="0" fillId="0" borderId="13" xfId="58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0" fontId="46" fillId="0" borderId="14" xfId="0" applyFont="1" applyFill="1" applyBorder="1" applyAlignment="1">
      <alignment horizontal="justify" vertical="center" wrapText="1"/>
    </xf>
    <xf numFmtId="0" fontId="46" fillId="0" borderId="13" xfId="0" applyFont="1" applyFill="1" applyBorder="1" applyAlignment="1">
      <alignment horizontal="justify" vertical="center" wrapText="1"/>
    </xf>
    <xf numFmtId="179" fontId="5" fillId="0" borderId="12" xfId="58" applyFont="1" applyFill="1" applyBorder="1" applyAlignment="1">
      <alignment horizontal="center" vertical="center" wrapText="1"/>
    </xf>
    <xf numFmtId="179" fontId="0" fillId="0" borderId="13" xfId="58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9" fontId="5" fillId="0" borderId="12" xfId="58" applyFont="1" applyFill="1" applyBorder="1" applyAlignment="1">
      <alignment horizontal="center" vertical="center"/>
    </xf>
    <xf numFmtId="179" fontId="5" fillId="0" borderId="13" xfId="58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justify" vertical="center" wrapText="1"/>
    </xf>
    <xf numFmtId="0" fontId="45" fillId="0" borderId="13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justify" vertical="center" wrapText="1"/>
    </xf>
    <xf numFmtId="179" fontId="2" fillId="0" borderId="13" xfId="58" applyFont="1" applyFill="1" applyBorder="1" applyAlignment="1">
      <alignment horizontal="center" vertical="center" wrapText="1"/>
    </xf>
    <xf numFmtId="179" fontId="0" fillId="0" borderId="13" xfId="58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9" fontId="0" fillId="0" borderId="13" xfId="58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179" fontId="5" fillId="0" borderId="12" xfId="58" applyFont="1" applyFill="1" applyBorder="1" applyAlignment="1">
      <alignment horizontal="center"/>
    </xf>
    <xf numFmtId="179" fontId="5" fillId="0" borderId="13" xfId="58" applyFont="1" applyFill="1" applyBorder="1" applyAlignment="1">
      <alignment horizontal="center"/>
    </xf>
    <xf numFmtId="179" fontId="6" fillId="0" borderId="12" xfId="58" applyFont="1" applyFill="1" applyBorder="1" applyAlignment="1">
      <alignment horizontal="center" vertical="center"/>
    </xf>
    <xf numFmtId="179" fontId="2" fillId="0" borderId="13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79" fontId="0" fillId="0" borderId="13" xfId="58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9" fontId="5" fillId="0" borderId="12" xfId="58" applyFont="1" applyFill="1" applyBorder="1" applyAlignment="1">
      <alignment horizontal="right"/>
    </xf>
    <xf numFmtId="179" fontId="5" fillId="0" borderId="13" xfId="58" applyFont="1" applyFill="1" applyBorder="1" applyAlignment="1">
      <alignment horizontal="right"/>
    </xf>
    <xf numFmtId="0" fontId="5" fillId="0" borderId="14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2" fontId="6" fillId="0" borderId="14" xfId="0" applyNumberFormat="1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left" vertical="center" wrapText="1"/>
    </xf>
    <xf numFmtId="179" fontId="6" fillId="0" borderId="13" xfId="58" applyFont="1" applyFill="1" applyBorder="1" applyAlignment="1">
      <alignment horizontal="center" vertical="center"/>
    </xf>
    <xf numFmtId="179" fontId="6" fillId="0" borderId="12" xfId="58" applyFont="1" applyFill="1" applyBorder="1" applyAlignment="1">
      <alignment horizontal="center"/>
    </xf>
    <xf numFmtId="179" fontId="6" fillId="0" borderId="13" xfId="58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left" vertical="center" wrapText="1"/>
    </xf>
    <xf numFmtId="179" fontId="5" fillId="0" borderId="13" xfId="58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justify"/>
    </xf>
    <xf numFmtId="0" fontId="6" fillId="0" borderId="16" xfId="0" applyFont="1" applyFill="1" applyBorder="1" applyAlignment="1">
      <alignment horizontal="justify"/>
    </xf>
    <xf numFmtId="0" fontId="6" fillId="0" borderId="17" xfId="0" applyFont="1" applyFill="1" applyBorder="1" applyAlignment="1">
      <alignment horizontal="justify"/>
    </xf>
    <xf numFmtId="179" fontId="6" fillId="0" borderId="12" xfId="58" applyFont="1" applyFill="1" applyBorder="1" applyAlignment="1">
      <alignment horizontal="right"/>
    </xf>
    <xf numFmtId="179" fontId="6" fillId="0" borderId="13" xfId="58" applyFont="1" applyFill="1" applyBorder="1" applyAlignment="1">
      <alignment horizontal="right"/>
    </xf>
    <xf numFmtId="2" fontId="45" fillId="0" borderId="12" xfId="0" applyNumberFormat="1" applyFont="1" applyFill="1" applyBorder="1" applyAlignment="1">
      <alignment horizontal="justify" vertical="center" wrapText="1"/>
    </xf>
    <xf numFmtId="2" fontId="45" fillId="0" borderId="14" xfId="0" applyNumberFormat="1" applyFont="1" applyFill="1" applyBorder="1" applyAlignment="1">
      <alignment horizontal="justify" vertical="center" wrapText="1"/>
    </xf>
    <xf numFmtId="2" fontId="45" fillId="0" borderId="13" xfId="0" applyNumberFormat="1" applyFont="1" applyFill="1" applyBorder="1" applyAlignment="1">
      <alignment horizontal="justify" vertical="center" wrapText="1"/>
    </xf>
    <xf numFmtId="2" fontId="5" fillId="0" borderId="12" xfId="0" applyNumberFormat="1" applyFont="1" applyFill="1" applyBorder="1" applyAlignment="1">
      <alignment horizontal="justify" vertical="center" wrapText="1"/>
    </xf>
    <xf numFmtId="2" fontId="5" fillId="0" borderId="14" xfId="0" applyNumberFormat="1" applyFont="1" applyFill="1" applyBorder="1" applyAlignment="1">
      <alignment horizontal="justify" vertical="center" wrapText="1"/>
    </xf>
    <xf numFmtId="2" fontId="5" fillId="0" borderId="13" xfId="0" applyNumberFormat="1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9" fontId="4" fillId="0" borderId="12" xfId="58" applyFont="1" applyFill="1" applyBorder="1" applyAlignment="1">
      <alignment horizontal="center" wrapText="1"/>
    </xf>
    <xf numFmtId="179" fontId="4" fillId="0" borderId="13" xfId="58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0" fontId="5" fillId="0" borderId="12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justify" wrapText="1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justify"/>
    </xf>
    <xf numFmtId="0" fontId="6" fillId="0" borderId="14" xfId="0" applyFont="1" applyFill="1" applyBorder="1" applyAlignment="1">
      <alignment horizontal="justify"/>
    </xf>
    <xf numFmtId="0" fontId="6" fillId="0" borderId="13" xfId="0" applyFont="1" applyFill="1" applyBorder="1" applyAlignment="1">
      <alignment horizontal="justify"/>
    </xf>
    <xf numFmtId="0" fontId="4" fillId="0" borderId="12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4" fillId="0" borderId="13" xfId="0" applyFont="1" applyBorder="1" applyAlignment="1">
      <alignment horizontal="justify" wrapText="1"/>
    </xf>
    <xf numFmtId="188" fontId="8" fillId="0" borderId="12" xfId="0" applyNumberFormat="1" applyFont="1" applyBorder="1" applyAlignment="1">
      <alignment horizontal="center" vertical="center" wrapText="1"/>
    </xf>
    <xf numFmtId="188" fontId="8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179" fontId="7" fillId="0" borderId="13" xfId="58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/>
    </xf>
    <xf numFmtId="0" fontId="5" fillId="0" borderId="18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/>
    </xf>
    <xf numFmtId="179" fontId="5" fillId="0" borderId="12" xfId="58" applyFont="1" applyFill="1" applyBorder="1" applyAlignment="1">
      <alignment horizontal="right" vertical="center"/>
    </xf>
    <xf numFmtId="179" fontId="0" fillId="0" borderId="13" xfId="58" applyFont="1" applyBorder="1" applyAlignment="1">
      <alignment horizontal="right" vertical="center"/>
    </xf>
    <xf numFmtId="179" fontId="0" fillId="0" borderId="13" xfId="58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179" fontId="6" fillId="0" borderId="13" xfId="58" applyFont="1" applyFill="1" applyBorder="1" applyAlignment="1">
      <alignment horizontal="center" vertical="center" wrapText="1"/>
    </xf>
    <xf numFmtId="188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2" fontId="0" fillId="0" borderId="13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="110" zoomScaleNormal="110" zoomScalePageLayoutView="0" workbookViewId="0" topLeftCell="C1">
      <selection activeCell="A4" sqref="A4:K5"/>
    </sheetView>
  </sheetViews>
  <sheetFormatPr defaultColWidth="9.140625" defaultRowHeight="12.75"/>
  <cols>
    <col min="1" max="1" width="9.140625" style="7" customWidth="1"/>
    <col min="2" max="2" width="20.28125" style="7" customWidth="1"/>
    <col min="3" max="6" width="9.140625" style="8" customWidth="1"/>
    <col min="7" max="7" width="39.421875" style="8" customWidth="1"/>
    <col min="8" max="8" width="9.140625" style="9" customWidth="1"/>
    <col min="9" max="9" width="10.00390625" style="9" customWidth="1"/>
    <col min="10" max="10" width="19.57421875" style="9" customWidth="1"/>
    <col min="11" max="11" width="12.140625" style="10" customWidth="1"/>
  </cols>
  <sheetData>
    <row r="1" spans="1:12" ht="18" customHeight="1">
      <c r="A1" s="3"/>
      <c r="B1" s="3"/>
      <c r="C1" s="4"/>
      <c r="D1" s="4"/>
      <c r="E1" s="4"/>
      <c r="F1" s="4"/>
      <c r="G1" s="4"/>
      <c r="H1" s="5"/>
      <c r="I1" s="178" t="s">
        <v>219</v>
      </c>
      <c r="J1" s="178"/>
      <c r="K1" s="178"/>
      <c r="L1" s="1"/>
    </row>
    <row r="2" spans="1:11" ht="16.5">
      <c r="A2" s="3"/>
      <c r="B2" s="3"/>
      <c r="C2" s="4"/>
      <c r="D2" s="4"/>
      <c r="E2" s="4"/>
      <c r="F2" s="4"/>
      <c r="G2" s="4"/>
      <c r="H2" s="5"/>
      <c r="I2" s="5"/>
      <c r="J2" s="179" t="s">
        <v>220</v>
      </c>
      <c r="K2" s="179"/>
    </row>
    <row r="3" spans="1:11" ht="13.5" customHeight="1">
      <c r="A3" s="3"/>
      <c r="B3" s="3"/>
      <c r="C3" s="4"/>
      <c r="D3" s="4"/>
      <c r="E3" s="4"/>
      <c r="F3" s="150"/>
      <c r="G3" s="150"/>
      <c r="H3" s="150"/>
      <c r="I3" s="150"/>
      <c r="J3" s="150"/>
      <c r="K3" s="150"/>
    </row>
    <row r="4" spans="1:11" ht="12.75">
      <c r="A4" s="151" t="s">
        <v>218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28.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</row>
    <row r="6" spans="1:11" ht="16.5" customHeight="1">
      <c r="A6" s="6"/>
      <c r="B6" s="6"/>
      <c r="C6" s="6"/>
      <c r="D6" s="6"/>
      <c r="E6" s="6"/>
      <c r="F6" s="6"/>
      <c r="G6" s="6"/>
      <c r="H6" s="6"/>
      <c r="I6" s="6"/>
      <c r="J6" s="155" t="s">
        <v>95</v>
      </c>
      <c r="K6" s="156"/>
    </row>
    <row r="7" spans="1:11" ht="52.5" customHeight="1">
      <c r="A7" s="153" t="s">
        <v>26</v>
      </c>
      <c r="B7" s="154"/>
      <c r="C7" s="153" t="s">
        <v>27</v>
      </c>
      <c r="D7" s="155"/>
      <c r="E7" s="155"/>
      <c r="F7" s="155"/>
      <c r="G7" s="154"/>
      <c r="H7" s="148" t="s">
        <v>122</v>
      </c>
      <c r="I7" s="149"/>
      <c r="J7" s="31" t="s">
        <v>123</v>
      </c>
      <c r="K7" s="32" t="s">
        <v>6</v>
      </c>
    </row>
    <row r="8" spans="1:11" ht="15" customHeight="1">
      <c r="A8" s="128">
        <v>1</v>
      </c>
      <c r="B8" s="129"/>
      <c r="C8" s="130">
        <v>2</v>
      </c>
      <c r="D8" s="131"/>
      <c r="E8" s="131"/>
      <c r="F8" s="131"/>
      <c r="G8" s="132"/>
      <c r="H8" s="135">
        <v>3</v>
      </c>
      <c r="I8" s="136"/>
      <c r="J8" s="33">
        <v>4</v>
      </c>
      <c r="K8" s="34">
        <v>5</v>
      </c>
    </row>
    <row r="9" spans="1:11" s="2" customFormat="1" ht="31.5" customHeight="1">
      <c r="A9" s="140" t="s">
        <v>8</v>
      </c>
      <c r="B9" s="141"/>
      <c r="C9" s="145" t="s">
        <v>45</v>
      </c>
      <c r="D9" s="146"/>
      <c r="E9" s="146"/>
      <c r="F9" s="146"/>
      <c r="G9" s="147"/>
      <c r="H9" s="124">
        <f>SUM(H10+H14+H19+H27+H31+H36+H40+H43+H45)</f>
        <v>220504952.6</v>
      </c>
      <c r="I9" s="125"/>
      <c r="J9" s="24">
        <f>SUM(J10+J14+J19+J27+J31+J36+J40+J43+J45+J29)</f>
        <v>225205875.34</v>
      </c>
      <c r="K9" s="25">
        <f aca="true" t="shared" si="0" ref="K9:K17">SUM(J9/H9*100)</f>
        <v>102.13188986667686</v>
      </c>
    </row>
    <row r="10" spans="1:11" s="13" customFormat="1" ht="16.5">
      <c r="A10" s="126" t="s">
        <v>9</v>
      </c>
      <c r="B10" s="127"/>
      <c r="C10" s="142" t="s">
        <v>10</v>
      </c>
      <c r="D10" s="143"/>
      <c r="E10" s="143"/>
      <c r="F10" s="143"/>
      <c r="G10" s="144"/>
      <c r="H10" s="85">
        <f>SUM(H11:I13)</f>
        <v>197126393.6</v>
      </c>
      <c r="I10" s="106"/>
      <c r="J10" s="22">
        <f>SUM(J11:J13)</f>
        <v>201978541.23000002</v>
      </c>
      <c r="K10" s="22">
        <f t="shared" si="0"/>
        <v>102.46143986169898</v>
      </c>
    </row>
    <row r="11" spans="1:11" s="18" customFormat="1" ht="85.5" customHeight="1">
      <c r="A11" s="87" t="s">
        <v>24</v>
      </c>
      <c r="B11" s="75"/>
      <c r="C11" s="137" t="s">
        <v>124</v>
      </c>
      <c r="D11" s="138"/>
      <c r="E11" s="138"/>
      <c r="F11" s="138"/>
      <c r="G11" s="139"/>
      <c r="H11" s="63">
        <v>196708127.6</v>
      </c>
      <c r="I11" s="64"/>
      <c r="J11" s="23">
        <v>201560274.77</v>
      </c>
      <c r="K11" s="23">
        <f t="shared" si="0"/>
        <v>102.46667345635392</v>
      </c>
    </row>
    <row r="12" spans="1:11" s="18" customFormat="1" ht="119.25" customHeight="1">
      <c r="A12" s="87" t="s">
        <v>32</v>
      </c>
      <c r="B12" s="75"/>
      <c r="C12" s="44" t="s">
        <v>33</v>
      </c>
      <c r="D12" s="99"/>
      <c r="E12" s="99"/>
      <c r="F12" s="99"/>
      <c r="G12" s="100"/>
      <c r="H12" s="63">
        <v>127847</v>
      </c>
      <c r="I12" s="64"/>
      <c r="J12" s="23">
        <v>127847.19</v>
      </c>
      <c r="K12" s="23">
        <f t="shared" si="0"/>
        <v>100.00014861514155</v>
      </c>
    </row>
    <row r="13" spans="1:11" s="18" customFormat="1" ht="48.75" customHeight="1">
      <c r="A13" s="87" t="s">
        <v>28</v>
      </c>
      <c r="B13" s="75"/>
      <c r="C13" s="44" t="s">
        <v>34</v>
      </c>
      <c r="D13" s="99"/>
      <c r="E13" s="99"/>
      <c r="F13" s="99"/>
      <c r="G13" s="100"/>
      <c r="H13" s="63">
        <v>290419</v>
      </c>
      <c r="I13" s="64"/>
      <c r="J13" s="23">
        <v>290419.27</v>
      </c>
      <c r="K13" s="23">
        <f t="shared" si="0"/>
        <v>100.00009296912393</v>
      </c>
    </row>
    <row r="14" spans="1:11" s="13" customFormat="1" ht="50.25" customHeight="1">
      <c r="A14" s="133" t="s">
        <v>46</v>
      </c>
      <c r="B14" s="134"/>
      <c r="C14" s="37" t="s">
        <v>47</v>
      </c>
      <c r="D14" s="77"/>
      <c r="E14" s="77"/>
      <c r="F14" s="77"/>
      <c r="G14" s="78"/>
      <c r="H14" s="85">
        <f>SUM(H15:I18)</f>
        <v>11000000</v>
      </c>
      <c r="I14" s="106"/>
      <c r="J14" s="22">
        <f>SUM(J15:J18)</f>
        <v>10448861.94</v>
      </c>
      <c r="K14" s="22">
        <f t="shared" si="0"/>
        <v>94.98965399999999</v>
      </c>
    </row>
    <row r="15" spans="1:11" s="18" customFormat="1" ht="82.5" customHeight="1">
      <c r="A15" s="87" t="s">
        <v>48</v>
      </c>
      <c r="B15" s="75"/>
      <c r="C15" s="44" t="s">
        <v>49</v>
      </c>
      <c r="D15" s="99"/>
      <c r="E15" s="99"/>
      <c r="F15" s="99"/>
      <c r="G15" s="100"/>
      <c r="H15" s="63">
        <v>4482069</v>
      </c>
      <c r="I15" s="64"/>
      <c r="J15" s="23">
        <v>4819409.63</v>
      </c>
      <c r="K15" s="23">
        <f t="shared" si="0"/>
        <v>107.5264488342326</v>
      </c>
    </row>
    <row r="16" spans="1:11" s="18" customFormat="1" ht="88.5" customHeight="1">
      <c r="A16" s="87" t="s">
        <v>50</v>
      </c>
      <c r="B16" s="75"/>
      <c r="C16" s="44" t="s">
        <v>51</v>
      </c>
      <c r="D16" s="99"/>
      <c r="E16" s="99"/>
      <c r="F16" s="99"/>
      <c r="G16" s="100"/>
      <c r="H16" s="63">
        <v>34471</v>
      </c>
      <c r="I16" s="64"/>
      <c r="J16" s="23">
        <v>34471.87</v>
      </c>
      <c r="K16" s="23">
        <f t="shared" si="0"/>
        <v>100.00252386063649</v>
      </c>
    </row>
    <row r="17" spans="1:11" s="18" customFormat="1" ht="76.5" customHeight="1">
      <c r="A17" s="87" t="s">
        <v>52</v>
      </c>
      <c r="B17" s="75"/>
      <c r="C17" s="44" t="s">
        <v>53</v>
      </c>
      <c r="D17" s="99"/>
      <c r="E17" s="99"/>
      <c r="F17" s="99"/>
      <c r="G17" s="100"/>
      <c r="H17" s="63">
        <v>6483460</v>
      </c>
      <c r="I17" s="64"/>
      <c r="J17" s="23">
        <v>6483460</v>
      </c>
      <c r="K17" s="23">
        <f t="shared" si="0"/>
        <v>100</v>
      </c>
    </row>
    <row r="18" spans="1:11" s="18" customFormat="1" ht="69" customHeight="1">
      <c r="A18" s="87" t="s">
        <v>54</v>
      </c>
      <c r="B18" s="75"/>
      <c r="C18" s="44" t="s">
        <v>55</v>
      </c>
      <c r="D18" s="99"/>
      <c r="E18" s="99"/>
      <c r="F18" s="99"/>
      <c r="G18" s="100"/>
      <c r="H18" s="63"/>
      <c r="I18" s="64"/>
      <c r="J18" s="23">
        <v>-888479.56</v>
      </c>
      <c r="K18" s="23"/>
    </row>
    <row r="19" spans="1:11" s="13" customFormat="1" ht="17.25" customHeight="1">
      <c r="A19" s="133" t="s">
        <v>11</v>
      </c>
      <c r="B19" s="134"/>
      <c r="C19" s="37" t="s">
        <v>12</v>
      </c>
      <c r="D19" s="77"/>
      <c r="E19" s="77"/>
      <c r="F19" s="77"/>
      <c r="G19" s="78"/>
      <c r="H19" s="85">
        <f>SUM(H20+H23+H25)</f>
        <v>2916200</v>
      </c>
      <c r="I19" s="106"/>
      <c r="J19" s="22">
        <f>SUM(J20+J23+J25)</f>
        <v>2835885.4099999997</v>
      </c>
      <c r="K19" s="22">
        <f>SUM(J19/H19*100)</f>
        <v>97.24591626088744</v>
      </c>
    </row>
    <row r="20" spans="1:11" s="18" customFormat="1" ht="30" customHeight="1">
      <c r="A20" s="87" t="s">
        <v>56</v>
      </c>
      <c r="B20" s="75"/>
      <c r="C20" s="44" t="s">
        <v>1</v>
      </c>
      <c r="D20" s="99"/>
      <c r="E20" s="99"/>
      <c r="F20" s="99"/>
      <c r="G20" s="100"/>
      <c r="H20" s="63">
        <f>SUM(H21)</f>
        <v>2620500</v>
      </c>
      <c r="I20" s="64"/>
      <c r="J20" s="23">
        <f>SUM(J21:J22)</f>
        <v>2566251.94</v>
      </c>
      <c r="K20" s="23">
        <f>SUM(J20/H20*100)</f>
        <v>97.92985842396489</v>
      </c>
    </row>
    <row r="21" spans="1:11" s="18" customFormat="1" ht="30" customHeight="1">
      <c r="A21" s="73" t="s">
        <v>30</v>
      </c>
      <c r="B21" s="82"/>
      <c r="C21" s="119" t="s">
        <v>57</v>
      </c>
      <c r="D21" s="120"/>
      <c r="E21" s="120"/>
      <c r="F21" s="120"/>
      <c r="G21" s="121"/>
      <c r="H21" s="63">
        <v>2620500</v>
      </c>
      <c r="I21" s="64"/>
      <c r="J21" s="23">
        <v>2566251.91</v>
      </c>
      <c r="K21" s="23">
        <f>SUM(J21/H21*100)</f>
        <v>97.92985727914521</v>
      </c>
    </row>
    <row r="22" spans="1:11" s="18" customFormat="1" ht="47.25" customHeight="1">
      <c r="A22" s="73" t="s">
        <v>125</v>
      </c>
      <c r="B22" s="91"/>
      <c r="C22" s="119" t="s">
        <v>126</v>
      </c>
      <c r="D22" s="101"/>
      <c r="E22" s="101"/>
      <c r="F22" s="101"/>
      <c r="G22" s="102"/>
      <c r="H22" s="63"/>
      <c r="I22" s="173"/>
      <c r="J22" s="23">
        <v>0.03</v>
      </c>
      <c r="K22" s="23"/>
    </row>
    <row r="23" spans="1:11" s="18" customFormat="1" ht="26.25" customHeight="1">
      <c r="A23" s="87" t="s">
        <v>58</v>
      </c>
      <c r="B23" s="75"/>
      <c r="C23" s="44" t="s">
        <v>5</v>
      </c>
      <c r="D23" s="99"/>
      <c r="E23" s="99"/>
      <c r="F23" s="99"/>
      <c r="G23" s="100"/>
      <c r="H23" s="63">
        <f>SUM(H24)</f>
        <v>232700</v>
      </c>
      <c r="I23" s="64"/>
      <c r="J23" s="23">
        <f>SUM(J24)</f>
        <v>232585.03</v>
      </c>
      <c r="K23" s="23">
        <f aca="true" t="shared" si="1" ref="K23:K28">SUM(J23/H23*100)</f>
        <v>99.95059303824667</v>
      </c>
    </row>
    <row r="24" spans="1:11" s="18" customFormat="1" ht="24" customHeight="1">
      <c r="A24" s="95" t="s">
        <v>31</v>
      </c>
      <c r="B24" s="96"/>
      <c r="C24" s="44" t="s">
        <v>5</v>
      </c>
      <c r="D24" s="99"/>
      <c r="E24" s="99"/>
      <c r="F24" s="99"/>
      <c r="G24" s="100"/>
      <c r="H24" s="63">
        <v>232700</v>
      </c>
      <c r="I24" s="64"/>
      <c r="J24" s="23">
        <v>232585.03</v>
      </c>
      <c r="K24" s="23">
        <f t="shared" si="1"/>
        <v>99.95059303824667</v>
      </c>
    </row>
    <row r="25" spans="1:11" s="18" customFormat="1" ht="33" customHeight="1">
      <c r="A25" s="87" t="s">
        <v>59</v>
      </c>
      <c r="B25" s="75"/>
      <c r="C25" s="44" t="s">
        <v>60</v>
      </c>
      <c r="D25" s="99"/>
      <c r="E25" s="99"/>
      <c r="F25" s="99"/>
      <c r="G25" s="100"/>
      <c r="H25" s="63">
        <f>SUM(H26)</f>
        <v>63000</v>
      </c>
      <c r="I25" s="64"/>
      <c r="J25" s="23">
        <f>SUM(J26)</f>
        <v>37048.44</v>
      </c>
      <c r="K25" s="23">
        <f t="shared" si="1"/>
        <v>58.80704761904762</v>
      </c>
    </row>
    <row r="26" spans="1:11" s="18" customFormat="1" ht="35.25" customHeight="1">
      <c r="A26" s="87" t="s">
        <v>61</v>
      </c>
      <c r="B26" s="75"/>
      <c r="C26" s="44" t="s">
        <v>62</v>
      </c>
      <c r="D26" s="99"/>
      <c r="E26" s="99"/>
      <c r="F26" s="99"/>
      <c r="G26" s="100"/>
      <c r="H26" s="63">
        <v>63000</v>
      </c>
      <c r="I26" s="64"/>
      <c r="J26" s="23">
        <v>37048.44</v>
      </c>
      <c r="K26" s="23">
        <f t="shared" si="1"/>
        <v>58.80704761904762</v>
      </c>
    </row>
    <row r="27" spans="1:11" s="13" customFormat="1" ht="26.25" customHeight="1">
      <c r="A27" s="126" t="s">
        <v>13</v>
      </c>
      <c r="B27" s="127"/>
      <c r="C27" s="37" t="s">
        <v>14</v>
      </c>
      <c r="D27" s="77"/>
      <c r="E27" s="77"/>
      <c r="F27" s="77"/>
      <c r="G27" s="78"/>
      <c r="H27" s="85">
        <f>SUM(H28:I28)</f>
        <v>1650000</v>
      </c>
      <c r="I27" s="106"/>
      <c r="J27" s="22">
        <f>SUM(J28:J28)</f>
        <v>1629134.79</v>
      </c>
      <c r="K27" s="22">
        <f t="shared" si="1"/>
        <v>98.73544181818183</v>
      </c>
    </row>
    <row r="28" spans="1:11" s="18" customFormat="1" ht="62.25" customHeight="1">
      <c r="A28" s="87" t="s">
        <v>25</v>
      </c>
      <c r="B28" s="75"/>
      <c r="C28" s="44" t="s">
        <v>35</v>
      </c>
      <c r="D28" s="99"/>
      <c r="E28" s="99"/>
      <c r="F28" s="99"/>
      <c r="G28" s="100"/>
      <c r="H28" s="63">
        <v>1650000</v>
      </c>
      <c r="I28" s="64"/>
      <c r="J28" s="23">
        <v>1629134.79</v>
      </c>
      <c r="K28" s="23">
        <f t="shared" si="1"/>
        <v>98.73544181818183</v>
      </c>
    </row>
    <row r="29" spans="1:11" s="13" customFormat="1" ht="62.25" customHeight="1">
      <c r="A29" s="133" t="s">
        <v>133</v>
      </c>
      <c r="B29" s="174"/>
      <c r="C29" s="37" t="s">
        <v>134</v>
      </c>
      <c r="D29" s="175"/>
      <c r="E29" s="175"/>
      <c r="F29" s="175"/>
      <c r="G29" s="176"/>
      <c r="H29" s="51">
        <v>0</v>
      </c>
      <c r="I29" s="70"/>
      <c r="J29" s="22">
        <f>SUM(J30)</f>
        <v>0.15</v>
      </c>
      <c r="K29" s="22">
        <v>0</v>
      </c>
    </row>
    <row r="30" spans="1:11" s="18" customFormat="1" ht="62.25" customHeight="1">
      <c r="A30" s="42" t="s">
        <v>217</v>
      </c>
      <c r="B30" s="159"/>
      <c r="C30" s="44" t="s">
        <v>135</v>
      </c>
      <c r="D30" s="101"/>
      <c r="E30" s="101"/>
      <c r="F30" s="101"/>
      <c r="G30" s="102"/>
      <c r="H30" s="63">
        <v>0</v>
      </c>
      <c r="I30" s="173"/>
      <c r="J30" s="23">
        <v>0.15</v>
      </c>
      <c r="K30" s="23">
        <v>0</v>
      </c>
    </row>
    <row r="31" spans="1:11" s="13" customFormat="1" ht="67.5" customHeight="1">
      <c r="A31" s="133" t="s">
        <v>15</v>
      </c>
      <c r="B31" s="134"/>
      <c r="C31" s="37" t="s">
        <v>23</v>
      </c>
      <c r="D31" s="77"/>
      <c r="E31" s="77"/>
      <c r="F31" s="77"/>
      <c r="G31" s="78"/>
      <c r="H31" s="85">
        <f>SUM(H32:I35)</f>
        <v>5130000</v>
      </c>
      <c r="I31" s="106"/>
      <c r="J31" s="22">
        <f>SUM(J32:J35)</f>
        <v>5477117.29</v>
      </c>
      <c r="K31" s="22">
        <f aca="true" t="shared" si="2" ref="K31:K39">SUM(J31/H31*100)</f>
        <v>106.76641890838208</v>
      </c>
    </row>
    <row r="32" spans="1:11" s="18" customFormat="1" ht="94.5" customHeight="1">
      <c r="A32" s="87" t="s">
        <v>93</v>
      </c>
      <c r="B32" s="75"/>
      <c r="C32" s="44" t="s">
        <v>96</v>
      </c>
      <c r="D32" s="99"/>
      <c r="E32" s="99"/>
      <c r="F32" s="99"/>
      <c r="G32" s="100"/>
      <c r="H32" s="63">
        <v>3700000</v>
      </c>
      <c r="I32" s="64"/>
      <c r="J32" s="23">
        <v>3982528.67</v>
      </c>
      <c r="K32" s="23">
        <f t="shared" si="2"/>
        <v>107.63591</v>
      </c>
    </row>
    <row r="33" spans="1:11" s="18" customFormat="1" ht="72" customHeight="1">
      <c r="A33" s="87" t="s">
        <v>63</v>
      </c>
      <c r="B33" s="75"/>
      <c r="C33" s="44" t="s">
        <v>97</v>
      </c>
      <c r="D33" s="99"/>
      <c r="E33" s="99"/>
      <c r="F33" s="99"/>
      <c r="G33" s="100"/>
      <c r="H33" s="63">
        <v>1080000</v>
      </c>
      <c r="I33" s="64"/>
      <c r="J33" s="23">
        <v>1136977.8</v>
      </c>
      <c r="K33" s="23">
        <f t="shared" si="2"/>
        <v>105.27572222222223</v>
      </c>
    </row>
    <row r="34" spans="1:11" s="18" customFormat="1" ht="33" customHeight="1" hidden="1">
      <c r="A34" s="87" t="s">
        <v>64</v>
      </c>
      <c r="B34" s="75"/>
      <c r="C34" s="44" t="s">
        <v>65</v>
      </c>
      <c r="D34" s="99"/>
      <c r="E34" s="99"/>
      <c r="F34" s="99"/>
      <c r="G34" s="100"/>
      <c r="H34" s="97"/>
      <c r="I34" s="98"/>
      <c r="J34" s="26"/>
      <c r="K34" s="26" t="e">
        <f t="shared" si="2"/>
        <v>#DIV/0!</v>
      </c>
    </row>
    <row r="35" spans="1:11" s="18" customFormat="1" ht="89.25" customHeight="1">
      <c r="A35" s="87" t="s">
        <v>66</v>
      </c>
      <c r="B35" s="75"/>
      <c r="C35" s="44" t="s">
        <v>67</v>
      </c>
      <c r="D35" s="99"/>
      <c r="E35" s="99"/>
      <c r="F35" s="99"/>
      <c r="G35" s="100"/>
      <c r="H35" s="63">
        <v>350000</v>
      </c>
      <c r="I35" s="64"/>
      <c r="J35" s="23">
        <v>357610.82</v>
      </c>
      <c r="K35" s="23">
        <f t="shared" si="2"/>
        <v>102.17452</v>
      </c>
    </row>
    <row r="36" spans="1:11" s="13" customFormat="1" ht="36.75" customHeight="1">
      <c r="A36" s="133" t="s">
        <v>16</v>
      </c>
      <c r="B36" s="134"/>
      <c r="C36" s="68" t="s">
        <v>17</v>
      </c>
      <c r="D36" s="122"/>
      <c r="E36" s="122"/>
      <c r="F36" s="122"/>
      <c r="G36" s="123"/>
      <c r="H36" s="85">
        <f>SUM(H37:I39)</f>
        <v>40300</v>
      </c>
      <c r="I36" s="106"/>
      <c r="J36" s="22">
        <f>SUM(J37:J39)</f>
        <v>38631.57000000001</v>
      </c>
      <c r="K36" s="22">
        <f t="shared" si="2"/>
        <v>95.85997518610424</v>
      </c>
    </row>
    <row r="37" spans="1:11" s="18" customFormat="1" ht="40.5" customHeight="1">
      <c r="A37" s="87" t="s">
        <v>36</v>
      </c>
      <c r="B37" s="75"/>
      <c r="C37" s="44" t="s">
        <v>88</v>
      </c>
      <c r="D37" s="99"/>
      <c r="E37" s="99"/>
      <c r="F37" s="99"/>
      <c r="G37" s="100"/>
      <c r="H37" s="63"/>
      <c r="I37" s="64"/>
      <c r="J37" s="29">
        <v>-28637.78</v>
      </c>
      <c r="K37" s="23"/>
    </row>
    <row r="38" spans="1:11" s="18" customFormat="1" ht="33.75" customHeight="1">
      <c r="A38" s="157" t="s">
        <v>37</v>
      </c>
      <c r="B38" s="160"/>
      <c r="C38" s="44" t="s">
        <v>38</v>
      </c>
      <c r="D38" s="99"/>
      <c r="E38" s="99"/>
      <c r="F38" s="99"/>
      <c r="G38" s="100"/>
      <c r="H38" s="57"/>
      <c r="I38" s="110"/>
      <c r="J38" s="29">
        <v>-747</v>
      </c>
      <c r="K38" s="23"/>
    </row>
    <row r="39" spans="1:11" s="18" customFormat="1" ht="33" customHeight="1">
      <c r="A39" s="157" t="s">
        <v>39</v>
      </c>
      <c r="B39" s="62"/>
      <c r="C39" s="44" t="s">
        <v>40</v>
      </c>
      <c r="D39" s="99"/>
      <c r="E39" s="99"/>
      <c r="F39" s="99"/>
      <c r="G39" s="100"/>
      <c r="H39" s="57">
        <v>40300</v>
      </c>
      <c r="I39" s="110"/>
      <c r="J39" s="23">
        <v>68016.35</v>
      </c>
      <c r="K39" s="23">
        <f t="shared" si="2"/>
        <v>168.77506203473948</v>
      </c>
    </row>
    <row r="40" spans="1:11" s="18" customFormat="1" ht="35.25" customHeight="1">
      <c r="A40" s="161" t="s">
        <v>41</v>
      </c>
      <c r="B40" s="162"/>
      <c r="C40" s="37" t="s">
        <v>42</v>
      </c>
      <c r="D40" s="99"/>
      <c r="E40" s="99"/>
      <c r="F40" s="99"/>
      <c r="G40" s="100"/>
      <c r="H40" s="51">
        <f>SUM(H41:I42)</f>
        <v>38059</v>
      </c>
      <c r="I40" s="177"/>
      <c r="J40" s="22">
        <f>SUM(J41:J42)</f>
        <v>38059</v>
      </c>
      <c r="K40" s="22">
        <f aca="true" t="shared" si="3" ref="K40:K45">SUM(J40/H40*100)</f>
        <v>100</v>
      </c>
    </row>
    <row r="41" spans="1:11" s="18" customFormat="1" ht="45" customHeight="1">
      <c r="A41" s="157" t="s">
        <v>43</v>
      </c>
      <c r="B41" s="62"/>
      <c r="C41" s="44" t="s">
        <v>44</v>
      </c>
      <c r="D41" s="99"/>
      <c r="E41" s="99"/>
      <c r="F41" s="99"/>
      <c r="G41" s="100"/>
      <c r="H41" s="57">
        <v>4750</v>
      </c>
      <c r="I41" s="110"/>
      <c r="J41" s="23">
        <v>4750</v>
      </c>
      <c r="K41" s="23">
        <f t="shared" si="3"/>
        <v>100</v>
      </c>
    </row>
    <row r="42" spans="1:11" s="18" customFormat="1" ht="45" customHeight="1">
      <c r="A42" s="157" t="s">
        <v>127</v>
      </c>
      <c r="B42" s="158"/>
      <c r="C42" s="44" t="s">
        <v>128</v>
      </c>
      <c r="D42" s="101"/>
      <c r="E42" s="101"/>
      <c r="F42" s="101"/>
      <c r="G42" s="102"/>
      <c r="H42" s="57">
        <v>33309</v>
      </c>
      <c r="I42" s="52"/>
      <c r="J42" s="23">
        <v>33309</v>
      </c>
      <c r="K42" s="23">
        <f t="shared" si="3"/>
        <v>100</v>
      </c>
    </row>
    <row r="43" spans="1:11" s="13" customFormat="1" ht="35.25" customHeight="1">
      <c r="A43" s="133" t="s">
        <v>18</v>
      </c>
      <c r="B43" s="134"/>
      <c r="C43" s="37" t="s">
        <v>19</v>
      </c>
      <c r="D43" s="77"/>
      <c r="E43" s="77"/>
      <c r="F43" s="77"/>
      <c r="G43" s="78"/>
      <c r="H43" s="85">
        <f>SUM(H44:I44)</f>
        <v>2001000</v>
      </c>
      <c r="I43" s="106"/>
      <c r="J43" s="22">
        <f>SUM(J44)</f>
        <v>2000381.91</v>
      </c>
      <c r="K43" s="22">
        <f t="shared" si="3"/>
        <v>99.96911094452773</v>
      </c>
    </row>
    <row r="44" spans="1:11" s="18" customFormat="1" ht="66.75" customHeight="1">
      <c r="A44" s="87" t="s">
        <v>94</v>
      </c>
      <c r="B44" s="75"/>
      <c r="C44" s="44" t="s">
        <v>98</v>
      </c>
      <c r="D44" s="99"/>
      <c r="E44" s="99"/>
      <c r="F44" s="99"/>
      <c r="G44" s="100"/>
      <c r="H44" s="63">
        <v>2001000</v>
      </c>
      <c r="I44" s="64"/>
      <c r="J44" s="23">
        <v>2000381.91</v>
      </c>
      <c r="K44" s="23">
        <f t="shared" si="3"/>
        <v>99.96911094452773</v>
      </c>
    </row>
    <row r="45" spans="1:11" s="18" customFormat="1" ht="15.75" customHeight="1">
      <c r="A45" s="133" t="s">
        <v>20</v>
      </c>
      <c r="B45" s="134"/>
      <c r="C45" s="37" t="s">
        <v>21</v>
      </c>
      <c r="D45" s="77"/>
      <c r="E45" s="77"/>
      <c r="F45" s="77"/>
      <c r="G45" s="78"/>
      <c r="H45" s="107">
        <f>SUM(H46:I69)</f>
        <v>603000</v>
      </c>
      <c r="I45" s="108"/>
      <c r="J45" s="27">
        <f>SUM(J46:J69)</f>
        <v>759262.05</v>
      </c>
      <c r="K45" s="27">
        <f t="shared" si="3"/>
        <v>125.91410447761196</v>
      </c>
    </row>
    <row r="46" spans="1:11" s="18" customFormat="1" ht="86.25" customHeight="1">
      <c r="A46" s="87" t="s">
        <v>129</v>
      </c>
      <c r="B46" s="75"/>
      <c r="C46" s="44" t="s">
        <v>130</v>
      </c>
      <c r="D46" s="99"/>
      <c r="E46" s="99"/>
      <c r="F46" s="99"/>
      <c r="G46" s="100"/>
      <c r="H46" s="63">
        <v>6850</v>
      </c>
      <c r="I46" s="64"/>
      <c r="J46" s="23">
        <v>6850</v>
      </c>
      <c r="K46" s="23">
        <f aca="true" t="shared" si="4" ref="K46:K52">SUM(J46/H46*100)</f>
        <v>100</v>
      </c>
    </row>
    <row r="47" spans="1:11" s="18" customFormat="1" ht="38.25" customHeight="1" hidden="1">
      <c r="A47" s="87"/>
      <c r="B47" s="75"/>
      <c r="C47" s="44"/>
      <c r="D47" s="99"/>
      <c r="E47" s="99"/>
      <c r="F47" s="99"/>
      <c r="G47" s="100"/>
      <c r="H47" s="97"/>
      <c r="I47" s="98"/>
      <c r="J47" s="26"/>
      <c r="K47" s="26" t="e">
        <f t="shared" si="4"/>
        <v>#DIV/0!</v>
      </c>
    </row>
    <row r="48" spans="1:11" s="18" customFormat="1" ht="38.25" customHeight="1" hidden="1">
      <c r="A48" s="87"/>
      <c r="B48" s="75"/>
      <c r="C48" s="88"/>
      <c r="D48" s="89"/>
      <c r="E48" s="89"/>
      <c r="F48" s="89"/>
      <c r="G48" s="90"/>
      <c r="H48" s="83"/>
      <c r="I48" s="84"/>
      <c r="J48" s="26"/>
      <c r="K48" s="26" t="e">
        <f t="shared" si="4"/>
        <v>#DIV/0!</v>
      </c>
    </row>
    <row r="49" spans="1:11" s="18" customFormat="1" ht="107.25" customHeight="1">
      <c r="A49" s="87" t="s">
        <v>131</v>
      </c>
      <c r="B49" s="75"/>
      <c r="C49" s="88" t="s">
        <v>132</v>
      </c>
      <c r="D49" s="92"/>
      <c r="E49" s="92"/>
      <c r="F49" s="92"/>
      <c r="G49" s="93"/>
      <c r="H49" s="63">
        <v>18040</v>
      </c>
      <c r="I49" s="64"/>
      <c r="J49" s="23">
        <v>18040.28</v>
      </c>
      <c r="K49" s="23">
        <f t="shared" si="4"/>
        <v>100.00155210643015</v>
      </c>
    </row>
    <row r="50" spans="1:11" s="18" customFormat="1" ht="82.5" customHeight="1">
      <c r="A50" s="87" t="s">
        <v>136</v>
      </c>
      <c r="B50" s="75"/>
      <c r="C50" s="88" t="s">
        <v>137</v>
      </c>
      <c r="D50" s="92"/>
      <c r="E50" s="92"/>
      <c r="F50" s="92"/>
      <c r="G50" s="93"/>
      <c r="H50" s="63">
        <v>2685</v>
      </c>
      <c r="I50" s="64"/>
      <c r="J50" s="23">
        <v>2684.8</v>
      </c>
      <c r="K50" s="23">
        <f t="shared" si="4"/>
        <v>99.99255121042832</v>
      </c>
    </row>
    <row r="51" spans="1:11" s="18" customFormat="1" ht="89.25" customHeight="1">
      <c r="A51" s="87" t="s">
        <v>138</v>
      </c>
      <c r="B51" s="75"/>
      <c r="C51" s="88" t="s">
        <v>139</v>
      </c>
      <c r="D51" s="89"/>
      <c r="E51" s="89"/>
      <c r="F51" s="89"/>
      <c r="G51" s="90"/>
      <c r="H51" s="63">
        <v>71500</v>
      </c>
      <c r="I51" s="64"/>
      <c r="J51" s="23">
        <v>71500</v>
      </c>
      <c r="K51" s="23">
        <f>SUM(J51/H51*100)</f>
        <v>100</v>
      </c>
    </row>
    <row r="52" spans="1:11" s="18" customFormat="1" ht="31.5" customHeight="1" hidden="1">
      <c r="A52" s="95"/>
      <c r="B52" s="96"/>
      <c r="C52" s="88"/>
      <c r="D52" s="89"/>
      <c r="E52" s="89"/>
      <c r="F52" s="89"/>
      <c r="G52" s="90"/>
      <c r="H52" s="83"/>
      <c r="I52" s="84"/>
      <c r="J52" s="26"/>
      <c r="K52" s="26" t="e">
        <f t="shared" si="4"/>
        <v>#DIV/0!</v>
      </c>
    </row>
    <row r="53" spans="1:11" s="18" customFormat="1" ht="42" customHeight="1" hidden="1">
      <c r="A53" s="87"/>
      <c r="B53" s="75"/>
      <c r="C53" s="88"/>
      <c r="D53" s="89"/>
      <c r="E53" s="89"/>
      <c r="F53" s="89"/>
      <c r="G53" s="90"/>
      <c r="H53" s="97"/>
      <c r="I53" s="98"/>
      <c r="J53" s="26"/>
      <c r="K53" s="26" t="e">
        <f aca="true" t="shared" si="5" ref="K53:K61">SUM(J53/H53*100)</f>
        <v>#DIV/0!</v>
      </c>
    </row>
    <row r="54" spans="1:11" s="18" customFormat="1" ht="80.25" customHeight="1">
      <c r="A54" s="87" t="s">
        <v>140</v>
      </c>
      <c r="B54" s="75"/>
      <c r="C54" s="88" t="s">
        <v>141</v>
      </c>
      <c r="D54" s="89"/>
      <c r="E54" s="89"/>
      <c r="F54" s="89"/>
      <c r="G54" s="90"/>
      <c r="H54" s="63">
        <v>3000</v>
      </c>
      <c r="I54" s="64"/>
      <c r="J54" s="23">
        <v>3000</v>
      </c>
      <c r="K54" s="23">
        <f t="shared" si="5"/>
        <v>100</v>
      </c>
    </row>
    <row r="55" spans="1:11" s="18" customFormat="1" ht="88.5" customHeight="1">
      <c r="A55" s="73" t="s">
        <v>142</v>
      </c>
      <c r="B55" s="91"/>
      <c r="C55" s="88" t="s">
        <v>143</v>
      </c>
      <c r="D55" s="92"/>
      <c r="E55" s="92"/>
      <c r="F55" s="92"/>
      <c r="G55" s="93"/>
      <c r="H55" s="63">
        <v>500</v>
      </c>
      <c r="I55" s="94"/>
      <c r="J55" s="23">
        <v>500</v>
      </c>
      <c r="K55" s="23">
        <f t="shared" si="5"/>
        <v>100</v>
      </c>
    </row>
    <row r="56" spans="1:11" s="18" customFormat="1" ht="109.5" customHeight="1">
      <c r="A56" s="87" t="s">
        <v>144</v>
      </c>
      <c r="B56" s="75"/>
      <c r="C56" s="44" t="s">
        <v>145</v>
      </c>
      <c r="D56" s="99"/>
      <c r="E56" s="99"/>
      <c r="F56" s="99"/>
      <c r="G56" s="100"/>
      <c r="H56" s="63">
        <v>4747</v>
      </c>
      <c r="I56" s="64"/>
      <c r="J56" s="23">
        <v>4746.93</v>
      </c>
      <c r="K56" s="23">
        <f t="shared" si="5"/>
        <v>99.99852538445334</v>
      </c>
    </row>
    <row r="57" spans="1:11" s="18" customFormat="1" ht="131.25" customHeight="1">
      <c r="A57" s="87" t="s">
        <v>146</v>
      </c>
      <c r="B57" s="75"/>
      <c r="C57" s="44" t="s">
        <v>147</v>
      </c>
      <c r="D57" s="99"/>
      <c r="E57" s="99"/>
      <c r="F57" s="99"/>
      <c r="G57" s="100"/>
      <c r="H57" s="63">
        <v>1900</v>
      </c>
      <c r="I57" s="64"/>
      <c r="J57" s="23">
        <v>1900</v>
      </c>
      <c r="K57" s="23">
        <f t="shared" si="5"/>
        <v>100</v>
      </c>
    </row>
    <row r="58" spans="1:11" s="18" customFormat="1" ht="94.5" customHeight="1">
      <c r="A58" s="87" t="s">
        <v>148</v>
      </c>
      <c r="B58" s="75"/>
      <c r="C58" s="44" t="s">
        <v>149</v>
      </c>
      <c r="D58" s="99"/>
      <c r="E58" s="99"/>
      <c r="F58" s="99"/>
      <c r="G58" s="100"/>
      <c r="H58" s="63">
        <v>2500</v>
      </c>
      <c r="I58" s="64"/>
      <c r="J58" s="23">
        <v>2500</v>
      </c>
      <c r="K58" s="23">
        <f t="shared" si="5"/>
        <v>100</v>
      </c>
    </row>
    <row r="59" spans="1:11" s="18" customFormat="1" ht="94.5" customHeight="1">
      <c r="A59" s="87" t="s">
        <v>150</v>
      </c>
      <c r="B59" s="91"/>
      <c r="C59" s="44" t="s">
        <v>151</v>
      </c>
      <c r="D59" s="101"/>
      <c r="E59" s="101"/>
      <c r="F59" s="101"/>
      <c r="G59" s="102"/>
      <c r="H59" s="57">
        <v>63153</v>
      </c>
      <c r="I59" s="76"/>
      <c r="J59" s="23">
        <v>63153.06</v>
      </c>
      <c r="K59" s="23">
        <f t="shared" si="5"/>
        <v>100.00009500736307</v>
      </c>
    </row>
    <row r="60" spans="1:11" s="18" customFormat="1" ht="100.5" customHeight="1">
      <c r="A60" s="87" t="s">
        <v>152</v>
      </c>
      <c r="B60" s="75"/>
      <c r="C60" s="44" t="s">
        <v>153</v>
      </c>
      <c r="D60" s="99"/>
      <c r="E60" s="99"/>
      <c r="F60" s="99"/>
      <c r="G60" s="100"/>
      <c r="H60" s="63">
        <v>167125</v>
      </c>
      <c r="I60" s="64"/>
      <c r="J60" s="23">
        <v>329898.3</v>
      </c>
      <c r="K60" s="23">
        <f t="shared" si="5"/>
        <v>197.39614061331338</v>
      </c>
    </row>
    <row r="61" spans="1:11" s="18" customFormat="1" ht="117.75" customHeight="1">
      <c r="A61" s="87" t="s">
        <v>154</v>
      </c>
      <c r="B61" s="75"/>
      <c r="C61" s="44" t="s">
        <v>155</v>
      </c>
      <c r="D61" s="99"/>
      <c r="E61" s="99"/>
      <c r="F61" s="99"/>
      <c r="G61" s="100"/>
      <c r="H61" s="63">
        <v>50727.97</v>
      </c>
      <c r="I61" s="64"/>
      <c r="J61" s="23">
        <v>120000</v>
      </c>
      <c r="K61" s="23">
        <f t="shared" si="5"/>
        <v>236.55588820132166</v>
      </c>
    </row>
    <row r="62" spans="1:11" s="18" customFormat="1" ht="31.5" customHeight="1" hidden="1">
      <c r="A62" s="87"/>
      <c r="B62" s="75"/>
      <c r="C62" s="44"/>
      <c r="D62" s="99"/>
      <c r="E62" s="99"/>
      <c r="F62" s="99"/>
      <c r="G62" s="100"/>
      <c r="H62" s="97"/>
      <c r="I62" s="98"/>
      <c r="J62" s="26"/>
      <c r="K62" s="26">
        <f>SUM(J62/H61*100)</f>
        <v>0</v>
      </c>
    </row>
    <row r="63" spans="1:11" s="18" customFormat="1" ht="72.75" customHeight="1">
      <c r="A63" s="73" t="s">
        <v>156</v>
      </c>
      <c r="B63" s="180"/>
      <c r="C63" s="44" t="s">
        <v>157</v>
      </c>
      <c r="D63" s="101"/>
      <c r="E63" s="101"/>
      <c r="F63" s="101"/>
      <c r="G63" s="102"/>
      <c r="H63" s="171">
        <v>0</v>
      </c>
      <c r="I63" s="172"/>
      <c r="J63" s="29">
        <v>-78073.71</v>
      </c>
      <c r="K63" s="30">
        <v>0</v>
      </c>
    </row>
    <row r="64" spans="1:11" s="18" customFormat="1" ht="69.75" customHeight="1">
      <c r="A64" s="73" t="s">
        <v>158</v>
      </c>
      <c r="B64" s="91"/>
      <c r="C64" s="44" t="s">
        <v>157</v>
      </c>
      <c r="D64" s="101"/>
      <c r="E64" s="101"/>
      <c r="F64" s="101"/>
      <c r="G64" s="102"/>
      <c r="H64" s="63">
        <v>0.03</v>
      </c>
      <c r="I64" s="94"/>
      <c r="J64" s="23">
        <v>0.03</v>
      </c>
      <c r="K64" s="23">
        <f aca="true" t="shared" si="6" ref="K64:K69">SUM(J64/H64*100)</f>
        <v>100</v>
      </c>
    </row>
    <row r="65" spans="1:11" s="18" customFormat="1" ht="70.5" customHeight="1">
      <c r="A65" s="87" t="s">
        <v>159</v>
      </c>
      <c r="B65" s="75"/>
      <c r="C65" s="44" t="s">
        <v>157</v>
      </c>
      <c r="D65" s="101"/>
      <c r="E65" s="101"/>
      <c r="F65" s="101"/>
      <c r="G65" s="102"/>
      <c r="H65" s="63">
        <v>71234</v>
      </c>
      <c r="I65" s="163"/>
      <c r="J65" s="23">
        <v>71234.15</v>
      </c>
      <c r="K65" s="23">
        <f t="shared" si="6"/>
        <v>100.00021057360249</v>
      </c>
    </row>
    <row r="66" spans="1:11" s="18" customFormat="1" ht="70.5" customHeight="1">
      <c r="A66" s="87" t="s">
        <v>160</v>
      </c>
      <c r="B66" s="91"/>
      <c r="C66" s="44" t="s">
        <v>157</v>
      </c>
      <c r="D66" s="101"/>
      <c r="E66" s="101"/>
      <c r="F66" s="101"/>
      <c r="G66" s="102"/>
      <c r="H66" s="63">
        <v>10690</v>
      </c>
      <c r="I66" s="94"/>
      <c r="J66" s="23">
        <v>10690.21</v>
      </c>
      <c r="K66" s="23">
        <f t="shared" si="6"/>
        <v>100.00196445275958</v>
      </c>
    </row>
    <row r="67" spans="1:11" s="18" customFormat="1" ht="70.5" customHeight="1">
      <c r="A67" s="87" t="s">
        <v>161</v>
      </c>
      <c r="B67" s="91"/>
      <c r="C67" s="44" t="s">
        <v>157</v>
      </c>
      <c r="D67" s="101"/>
      <c r="E67" s="101"/>
      <c r="F67" s="101"/>
      <c r="G67" s="102"/>
      <c r="H67" s="63">
        <v>90248</v>
      </c>
      <c r="I67" s="94"/>
      <c r="J67" s="23">
        <v>90248</v>
      </c>
      <c r="K67" s="23">
        <f t="shared" si="6"/>
        <v>100</v>
      </c>
    </row>
    <row r="68" spans="1:11" s="18" customFormat="1" ht="49.5" customHeight="1">
      <c r="A68" s="87" t="s">
        <v>162</v>
      </c>
      <c r="B68" s="75"/>
      <c r="C68" s="44" t="s">
        <v>163</v>
      </c>
      <c r="D68" s="99"/>
      <c r="E68" s="99"/>
      <c r="F68" s="99"/>
      <c r="G68" s="100"/>
      <c r="H68" s="63">
        <v>37000</v>
      </c>
      <c r="I68" s="64"/>
      <c r="J68" s="23">
        <v>39290</v>
      </c>
      <c r="K68" s="23">
        <f t="shared" si="6"/>
        <v>106.18918918918918</v>
      </c>
    </row>
    <row r="69" spans="1:11" s="18" customFormat="1" ht="80.25" customHeight="1">
      <c r="A69" s="87" t="s">
        <v>164</v>
      </c>
      <c r="B69" s="74"/>
      <c r="C69" s="44" t="s">
        <v>165</v>
      </c>
      <c r="D69" s="99"/>
      <c r="E69" s="99"/>
      <c r="F69" s="99"/>
      <c r="G69" s="100"/>
      <c r="H69" s="63">
        <v>1100</v>
      </c>
      <c r="I69" s="71"/>
      <c r="J69" s="23">
        <v>1100</v>
      </c>
      <c r="K69" s="23">
        <f t="shared" si="6"/>
        <v>100</v>
      </c>
    </row>
    <row r="70" spans="1:11" s="18" customFormat="1" ht="16.5">
      <c r="A70" s="59" t="s">
        <v>0</v>
      </c>
      <c r="B70" s="60"/>
      <c r="C70" s="37" t="s">
        <v>22</v>
      </c>
      <c r="D70" s="77"/>
      <c r="E70" s="77"/>
      <c r="F70" s="77"/>
      <c r="G70" s="78"/>
      <c r="H70" s="85">
        <f>SUM(H71+H80+H87+H92+H108+H110+H112+H114+H118)</f>
        <v>403877701.3999999</v>
      </c>
      <c r="I70" s="106"/>
      <c r="J70" s="22">
        <f>SUM(J71+J80+J87+J92+J108+J110+J112+J114+J116+J118+J132)</f>
        <v>381040153.22</v>
      </c>
      <c r="K70" s="22">
        <f aca="true" t="shared" si="7" ref="K70:K79">SUM(J70/H70*100)</f>
        <v>94.34542979202965</v>
      </c>
    </row>
    <row r="71" spans="1:11" s="13" customFormat="1" ht="33" customHeight="1">
      <c r="A71" s="59" t="s">
        <v>3</v>
      </c>
      <c r="B71" s="60"/>
      <c r="C71" s="37" t="s">
        <v>4</v>
      </c>
      <c r="D71" s="77"/>
      <c r="E71" s="77"/>
      <c r="F71" s="77"/>
      <c r="G71" s="78"/>
      <c r="H71" s="85">
        <f>SUM(H72:I79)</f>
        <v>47745189.1</v>
      </c>
      <c r="I71" s="106"/>
      <c r="J71" s="22">
        <f>SUM(J72:J79)</f>
        <v>44212336.760000005</v>
      </c>
      <c r="K71" s="22">
        <f t="shared" si="7"/>
        <v>92.60061085400541</v>
      </c>
    </row>
    <row r="72" spans="1:11" s="18" customFormat="1" ht="40.5" customHeight="1">
      <c r="A72" s="73" t="s">
        <v>99</v>
      </c>
      <c r="B72" s="82"/>
      <c r="C72" s="103" t="s">
        <v>100</v>
      </c>
      <c r="D72" s="104"/>
      <c r="E72" s="104"/>
      <c r="F72" s="104"/>
      <c r="G72" s="105"/>
      <c r="H72" s="63">
        <v>27552471.3</v>
      </c>
      <c r="I72" s="64"/>
      <c r="J72" s="23">
        <v>27552471.3</v>
      </c>
      <c r="K72" s="23">
        <f t="shared" si="7"/>
        <v>100</v>
      </c>
    </row>
    <row r="73" spans="1:11" s="18" customFormat="1" ht="96" customHeight="1">
      <c r="A73" s="73" t="s">
        <v>166</v>
      </c>
      <c r="B73" s="74"/>
      <c r="C73" s="103" t="s">
        <v>167</v>
      </c>
      <c r="D73" s="104"/>
      <c r="E73" s="104"/>
      <c r="F73" s="104"/>
      <c r="G73" s="105"/>
      <c r="H73" s="63">
        <v>435000</v>
      </c>
      <c r="I73" s="71"/>
      <c r="J73" s="23">
        <v>435000</v>
      </c>
      <c r="K73" s="23">
        <f t="shared" si="7"/>
        <v>100</v>
      </c>
    </row>
    <row r="74" spans="1:11" s="18" customFormat="1" ht="112.5" customHeight="1">
      <c r="A74" s="42" t="s">
        <v>168</v>
      </c>
      <c r="B74" s="43"/>
      <c r="C74" s="48" t="s">
        <v>169</v>
      </c>
      <c r="D74" s="55"/>
      <c r="E74" s="55"/>
      <c r="F74" s="55"/>
      <c r="G74" s="56"/>
      <c r="H74" s="57">
        <v>10856443.5</v>
      </c>
      <c r="I74" s="52"/>
      <c r="J74" s="23">
        <v>8271419.83</v>
      </c>
      <c r="K74" s="23">
        <f t="shared" si="7"/>
        <v>76.18903768992121</v>
      </c>
    </row>
    <row r="75" spans="1:11" s="18" customFormat="1" ht="90" customHeight="1">
      <c r="A75" s="42" t="s">
        <v>170</v>
      </c>
      <c r="B75" s="43"/>
      <c r="C75" s="48" t="s">
        <v>171</v>
      </c>
      <c r="D75" s="55"/>
      <c r="E75" s="55"/>
      <c r="F75" s="55"/>
      <c r="G75" s="56"/>
      <c r="H75" s="57">
        <v>3837700.36</v>
      </c>
      <c r="I75" s="52"/>
      <c r="J75" s="23">
        <v>2923277.69</v>
      </c>
      <c r="K75" s="23">
        <f t="shared" si="7"/>
        <v>76.17264027356217</v>
      </c>
    </row>
    <row r="76" spans="1:11" s="18" customFormat="1" ht="51" customHeight="1">
      <c r="A76" s="42" t="s">
        <v>172</v>
      </c>
      <c r="B76" s="43"/>
      <c r="C76" s="48" t="s">
        <v>173</v>
      </c>
      <c r="D76" s="55"/>
      <c r="E76" s="55"/>
      <c r="F76" s="55"/>
      <c r="G76" s="56"/>
      <c r="H76" s="57">
        <v>2943306.2</v>
      </c>
      <c r="I76" s="52"/>
      <c r="J76" s="23">
        <v>2909900.2</v>
      </c>
      <c r="K76" s="23">
        <f t="shared" si="7"/>
        <v>98.86501784965492</v>
      </c>
    </row>
    <row r="77" spans="1:11" s="18" customFormat="1" ht="48" customHeight="1">
      <c r="A77" s="42" t="s">
        <v>174</v>
      </c>
      <c r="B77" s="43"/>
      <c r="C77" s="48" t="s">
        <v>175</v>
      </c>
      <c r="D77" s="55"/>
      <c r="E77" s="55"/>
      <c r="F77" s="55"/>
      <c r="G77" s="56"/>
      <c r="H77" s="57">
        <v>601721</v>
      </c>
      <c r="I77" s="52"/>
      <c r="J77" s="23">
        <v>601721</v>
      </c>
      <c r="K77" s="23">
        <f t="shared" si="7"/>
        <v>100</v>
      </c>
    </row>
    <row r="78" spans="1:11" s="18" customFormat="1" ht="40.5" customHeight="1">
      <c r="A78" s="42" t="s">
        <v>102</v>
      </c>
      <c r="B78" s="43"/>
      <c r="C78" s="48" t="s">
        <v>103</v>
      </c>
      <c r="D78" s="55"/>
      <c r="E78" s="55"/>
      <c r="F78" s="55"/>
      <c r="G78" s="56"/>
      <c r="H78" s="57">
        <v>1369399</v>
      </c>
      <c r="I78" s="52"/>
      <c r="J78" s="23">
        <v>1369399</v>
      </c>
      <c r="K78" s="23">
        <f t="shared" si="7"/>
        <v>100</v>
      </c>
    </row>
    <row r="79" spans="1:11" s="18" customFormat="1" ht="41.25" customHeight="1">
      <c r="A79" s="42" t="s">
        <v>101</v>
      </c>
      <c r="B79" s="43"/>
      <c r="C79" s="48" t="s">
        <v>176</v>
      </c>
      <c r="D79" s="55"/>
      <c r="E79" s="55"/>
      <c r="F79" s="55"/>
      <c r="G79" s="56"/>
      <c r="H79" s="57">
        <v>149147.74</v>
      </c>
      <c r="I79" s="52"/>
      <c r="J79" s="23">
        <v>149147.74</v>
      </c>
      <c r="K79" s="23">
        <f t="shared" si="7"/>
        <v>100</v>
      </c>
    </row>
    <row r="80" spans="1:11" s="18" customFormat="1" ht="42.75" customHeight="1">
      <c r="A80" s="59" t="s">
        <v>104</v>
      </c>
      <c r="B80" s="60"/>
      <c r="C80" s="109" t="s">
        <v>103</v>
      </c>
      <c r="D80" s="80"/>
      <c r="E80" s="80"/>
      <c r="F80" s="80"/>
      <c r="G80" s="81"/>
      <c r="H80" s="85">
        <f>SUM(H81:I86)</f>
        <v>59326937.41</v>
      </c>
      <c r="I80" s="106"/>
      <c r="J80" s="22">
        <f>SUM(J81:J86)</f>
        <v>55491236.910000004</v>
      </c>
      <c r="K80" s="22">
        <f>SUM(J80/H72*100)</f>
        <v>201.40203143955367</v>
      </c>
    </row>
    <row r="81" spans="1:11" s="18" customFormat="1" ht="59.25" customHeight="1">
      <c r="A81" s="61" t="s">
        <v>105</v>
      </c>
      <c r="B81" s="62"/>
      <c r="C81" s="48" t="s">
        <v>177</v>
      </c>
      <c r="D81" s="66"/>
      <c r="E81" s="66"/>
      <c r="F81" s="66"/>
      <c r="G81" s="67"/>
      <c r="H81" s="57">
        <v>149247.45</v>
      </c>
      <c r="I81" s="110"/>
      <c r="J81" s="23">
        <v>149247.45</v>
      </c>
      <c r="K81" s="23">
        <f>SUM(J81/H81*100)</f>
        <v>100</v>
      </c>
    </row>
    <row r="82" spans="1:11" s="19" customFormat="1" ht="51" customHeight="1">
      <c r="A82" s="61" t="s">
        <v>107</v>
      </c>
      <c r="B82" s="62"/>
      <c r="C82" s="48" t="s">
        <v>178</v>
      </c>
      <c r="D82" s="55"/>
      <c r="E82" s="55"/>
      <c r="F82" s="55"/>
      <c r="G82" s="56"/>
      <c r="H82" s="63">
        <v>13000000</v>
      </c>
      <c r="I82" s="64"/>
      <c r="J82" s="23">
        <v>13000000</v>
      </c>
      <c r="K82" s="23">
        <f>SUM(J82/H82*100)</f>
        <v>100</v>
      </c>
    </row>
    <row r="83" spans="1:11" s="19" customFormat="1" ht="56.25" customHeight="1">
      <c r="A83" s="61" t="s">
        <v>107</v>
      </c>
      <c r="B83" s="62"/>
      <c r="C83" s="48" t="s">
        <v>108</v>
      </c>
      <c r="D83" s="55"/>
      <c r="E83" s="55"/>
      <c r="F83" s="55"/>
      <c r="G83" s="56"/>
      <c r="H83" s="63">
        <v>44902919.04</v>
      </c>
      <c r="I83" s="64"/>
      <c r="J83" s="23">
        <v>41067219.3</v>
      </c>
      <c r="K83" s="23">
        <f>SUM(J83/H83*100)</f>
        <v>91.45779423252391</v>
      </c>
    </row>
    <row r="84" spans="1:11" s="19" customFormat="1" ht="40.5" customHeight="1">
      <c r="A84" s="61" t="s">
        <v>107</v>
      </c>
      <c r="B84" s="62"/>
      <c r="C84" s="48" t="s">
        <v>179</v>
      </c>
      <c r="D84" s="55"/>
      <c r="E84" s="55"/>
      <c r="F84" s="55"/>
      <c r="G84" s="56"/>
      <c r="H84" s="63">
        <v>34430</v>
      </c>
      <c r="I84" s="64"/>
      <c r="J84" s="23">
        <v>34429.24</v>
      </c>
      <c r="K84" s="23">
        <f>SUM(J84/H84*100)</f>
        <v>99.99779262271275</v>
      </c>
    </row>
    <row r="85" spans="1:11" s="19" customFormat="1" ht="59.25" customHeight="1">
      <c r="A85" s="61" t="s">
        <v>107</v>
      </c>
      <c r="B85" s="62"/>
      <c r="C85" s="48" t="s">
        <v>180</v>
      </c>
      <c r="D85" s="49"/>
      <c r="E85" s="49"/>
      <c r="F85" s="49"/>
      <c r="G85" s="50"/>
      <c r="H85" s="63">
        <v>740340.92</v>
      </c>
      <c r="I85" s="64"/>
      <c r="J85" s="23">
        <v>740340.92</v>
      </c>
      <c r="K85" s="23">
        <f aca="true" t="shared" si="8" ref="K85:K107">SUM(J85/H85*100)</f>
        <v>100</v>
      </c>
    </row>
    <row r="86" spans="1:11" s="19" customFormat="1" ht="60" customHeight="1">
      <c r="A86" s="61" t="s">
        <v>106</v>
      </c>
      <c r="B86" s="62"/>
      <c r="C86" s="48" t="s">
        <v>181</v>
      </c>
      <c r="D86" s="55"/>
      <c r="E86" s="55"/>
      <c r="F86" s="55"/>
      <c r="G86" s="56"/>
      <c r="H86" s="63">
        <v>500000</v>
      </c>
      <c r="I86" s="64"/>
      <c r="J86" s="23">
        <v>500000</v>
      </c>
      <c r="K86" s="23">
        <f t="shared" si="8"/>
        <v>100</v>
      </c>
    </row>
    <row r="87" spans="1:11" s="19" customFormat="1" ht="73.5" customHeight="1">
      <c r="A87" s="68" t="s">
        <v>112</v>
      </c>
      <c r="B87" s="36"/>
      <c r="C87" s="37" t="s">
        <v>7</v>
      </c>
      <c r="D87" s="77"/>
      <c r="E87" s="77"/>
      <c r="F87" s="77"/>
      <c r="G87" s="78"/>
      <c r="H87" s="85">
        <f>SUM(H88:I91)</f>
        <v>6968739</v>
      </c>
      <c r="I87" s="86"/>
      <c r="J87" s="22">
        <f>SUM(J88:J91)</f>
        <v>5077071.2299999995</v>
      </c>
      <c r="K87" s="22">
        <f t="shared" si="8"/>
        <v>72.85494879346177</v>
      </c>
    </row>
    <row r="88" spans="1:11" s="19" customFormat="1" ht="52.5" customHeight="1">
      <c r="A88" s="61" t="s">
        <v>109</v>
      </c>
      <c r="B88" s="65"/>
      <c r="C88" s="48" t="s">
        <v>68</v>
      </c>
      <c r="D88" s="66"/>
      <c r="E88" s="66"/>
      <c r="F88" s="66"/>
      <c r="G88" s="67"/>
      <c r="H88" s="63">
        <v>2100383</v>
      </c>
      <c r="I88" s="71"/>
      <c r="J88" s="23">
        <v>2100383</v>
      </c>
      <c r="K88" s="23">
        <f t="shared" si="8"/>
        <v>100</v>
      </c>
    </row>
    <row r="89" spans="1:11" s="19" customFormat="1" ht="73.5" customHeight="1">
      <c r="A89" s="61" t="s">
        <v>110</v>
      </c>
      <c r="B89" s="65"/>
      <c r="C89" s="48" t="s">
        <v>182</v>
      </c>
      <c r="D89" s="66"/>
      <c r="E89" s="66"/>
      <c r="F89" s="66"/>
      <c r="G89" s="67"/>
      <c r="H89" s="63">
        <v>12878</v>
      </c>
      <c r="I89" s="71"/>
      <c r="J89" s="23">
        <v>12878</v>
      </c>
      <c r="K89" s="23">
        <f t="shared" si="8"/>
        <v>100</v>
      </c>
    </row>
    <row r="90" spans="1:11" s="19" customFormat="1" ht="73.5" customHeight="1">
      <c r="A90" s="61" t="s">
        <v>183</v>
      </c>
      <c r="B90" s="43"/>
      <c r="C90" s="48" t="s">
        <v>184</v>
      </c>
      <c r="D90" s="49"/>
      <c r="E90" s="49"/>
      <c r="F90" s="49"/>
      <c r="G90" s="50"/>
      <c r="H90" s="57">
        <v>4088000</v>
      </c>
      <c r="I90" s="52"/>
      <c r="J90" s="23">
        <v>2402710.8</v>
      </c>
      <c r="K90" s="23">
        <f>SUM(J90/H90*100)</f>
        <v>58.77472602739725</v>
      </c>
    </row>
    <row r="91" spans="1:11" s="19" customFormat="1" ht="62.25" customHeight="1">
      <c r="A91" s="61" t="s">
        <v>185</v>
      </c>
      <c r="B91" s="43"/>
      <c r="C91" s="48" t="s">
        <v>186</v>
      </c>
      <c r="D91" s="55"/>
      <c r="E91" s="55"/>
      <c r="F91" s="55"/>
      <c r="G91" s="56"/>
      <c r="H91" s="57">
        <v>767478</v>
      </c>
      <c r="I91" s="52"/>
      <c r="J91" s="23">
        <v>561099.43</v>
      </c>
      <c r="K91" s="23">
        <f>SUM(J91/H91*100)</f>
        <v>73.10951323686152</v>
      </c>
    </row>
    <row r="92" spans="1:11" s="19" customFormat="1" ht="73.5" customHeight="1">
      <c r="A92" s="68" t="s">
        <v>113</v>
      </c>
      <c r="B92" s="36"/>
      <c r="C92" s="79" t="s">
        <v>29</v>
      </c>
      <c r="D92" s="80"/>
      <c r="E92" s="80"/>
      <c r="F92" s="80"/>
      <c r="G92" s="81"/>
      <c r="H92" s="85">
        <f>SUM(H93:I107)</f>
        <v>282452058.54999995</v>
      </c>
      <c r="I92" s="86"/>
      <c r="J92" s="22">
        <f>SUM(J93:J107)</f>
        <v>268933057.62</v>
      </c>
      <c r="K92" s="23">
        <f t="shared" si="8"/>
        <v>95.21370068980863</v>
      </c>
    </row>
    <row r="93" spans="1:11" s="19" customFormat="1" ht="78.75" customHeight="1">
      <c r="A93" s="73" t="s">
        <v>111</v>
      </c>
      <c r="B93" s="60"/>
      <c r="C93" s="48" t="s">
        <v>69</v>
      </c>
      <c r="D93" s="66"/>
      <c r="E93" s="66"/>
      <c r="F93" s="66"/>
      <c r="G93" s="67"/>
      <c r="H93" s="63">
        <v>11839650</v>
      </c>
      <c r="I93" s="64"/>
      <c r="J93" s="23">
        <v>11839650</v>
      </c>
      <c r="K93" s="23">
        <f t="shared" si="8"/>
        <v>100</v>
      </c>
    </row>
    <row r="94" spans="1:11" s="19" customFormat="1" ht="69" customHeight="1">
      <c r="A94" s="73" t="s">
        <v>114</v>
      </c>
      <c r="B94" s="82"/>
      <c r="C94" s="48" t="s">
        <v>70</v>
      </c>
      <c r="D94" s="66"/>
      <c r="E94" s="66"/>
      <c r="F94" s="66"/>
      <c r="G94" s="67"/>
      <c r="H94" s="63">
        <v>131354449</v>
      </c>
      <c r="I94" s="64"/>
      <c r="J94" s="23">
        <v>131354449</v>
      </c>
      <c r="K94" s="23">
        <f t="shared" si="8"/>
        <v>100</v>
      </c>
    </row>
    <row r="95" spans="1:11" s="19" customFormat="1" ht="75" customHeight="1">
      <c r="A95" s="73" t="s">
        <v>117</v>
      </c>
      <c r="B95" s="82"/>
      <c r="C95" s="116" t="s">
        <v>187</v>
      </c>
      <c r="D95" s="117"/>
      <c r="E95" s="117"/>
      <c r="F95" s="117"/>
      <c r="G95" s="118"/>
      <c r="H95" s="63">
        <v>44480480</v>
      </c>
      <c r="I95" s="64"/>
      <c r="J95" s="23">
        <v>43903432.84</v>
      </c>
      <c r="K95" s="23">
        <f t="shared" si="8"/>
        <v>98.70269574429054</v>
      </c>
    </row>
    <row r="96" spans="1:11" s="19" customFormat="1" ht="80.25" customHeight="1">
      <c r="A96" s="73" t="s">
        <v>114</v>
      </c>
      <c r="B96" s="82"/>
      <c r="C96" s="48" t="s">
        <v>71</v>
      </c>
      <c r="D96" s="66"/>
      <c r="E96" s="66"/>
      <c r="F96" s="66"/>
      <c r="G96" s="67"/>
      <c r="H96" s="63">
        <v>39602019</v>
      </c>
      <c r="I96" s="64"/>
      <c r="J96" s="23">
        <v>39602019</v>
      </c>
      <c r="K96" s="23">
        <f t="shared" si="8"/>
        <v>100</v>
      </c>
    </row>
    <row r="97" spans="1:11" s="19" customFormat="1" ht="70.5" customHeight="1">
      <c r="A97" s="73" t="s">
        <v>114</v>
      </c>
      <c r="B97" s="75"/>
      <c r="C97" s="164" t="s">
        <v>115</v>
      </c>
      <c r="D97" s="165"/>
      <c r="E97" s="165"/>
      <c r="F97" s="165"/>
      <c r="G97" s="166"/>
      <c r="H97" s="63">
        <v>519984.45</v>
      </c>
      <c r="I97" s="64"/>
      <c r="J97" s="23">
        <v>519984.45</v>
      </c>
      <c r="K97" s="23">
        <f t="shared" si="8"/>
        <v>100</v>
      </c>
    </row>
    <row r="98" spans="1:11" s="19" customFormat="1" ht="84" customHeight="1">
      <c r="A98" s="73" t="s">
        <v>114</v>
      </c>
      <c r="B98" s="82"/>
      <c r="C98" s="164" t="s">
        <v>116</v>
      </c>
      <c r="D98" s="165"/>
      <c r="E98" s="165"/>
      <c r="F98" s="165"/>
      <c r="G98" s="166"/>
      <c r="H98" s="63">
        <v>1598980.02</v>
      </c>
      <c r="I98" s="64"/>
      <c r="J98" s="23">
        <v>1403160.04</v>
      </c>
      <c r="K98" s="23">
        <f t="shared" si="8"/>
        <v>87.75344422377461</v>
      </c>
    </row>
    <row r="99" spans="1:11" s="19" customFormat="1" ht="70.5" customHeight="1">
      <c r="A99" s="73" t="s">
        <v>117</v>
      </c>
      <c r="B99" s="75"/>
      <c r="C99" s="48" t="s">
        <v>72</v>
      </c>
      <c r="D99" s="66"/>
      <c r="E99" s="66"/>
      <c r="F99" s="66"/>
      <c r="G99" s="67"/>
      <c r="H99" s="63">
        <v>748087</v>
      </c>
      <c r="I99" s="64"/>
      <c r="J99" s="23">
        <v>748087</v>
      </c>
      <c r="K99" s="23">
        <f t="shared" si="8"/>
        <v>100</v>
      </c>
    </row>
    <row r="100" spans="1:11" s="19" customFormat="1" ht="78" customHeight="1">
      <c r="A100" s="73" t="s">
        <v>117</v>
      </c>
      <c r="B100" s="82"/>
      <c r="C100" s="48" t="s">
        <v>73</v>
      </c>
      <c r="D100" s="66"/>
      <c r="E100" s="66"/>
      <c r="F100" s="66"/>
      <c r="G100" s="67"/>
      <c r="H100" s="63">
        <v>1167127</v>
      </c>
      <c r="I100" s="64"/>
      <c r="J100" s="23">
        <v>1167127</v>
      </c>
      <c r="K100" s="23">
        <f t="shared" si="8"/>
        <v>100</v>
      </c>
    </row>
    <row r="101" spans="1:11" s="19" customFormat="1" ht="68.25" customHeight="1">
      <c r="A101" s="73" t="s">
        <v>117</v>
      </c>
      <c r="B101" s="82"/>
      <c r="C101" s="48" t="s">
        <v>74</v>
      </c>
      <c r="D101" s="66"/>
      <c r="E101" s="66"/>
      <c r="F101" s="66"/>
      <c r="G101" s="67"/>
      <c r="H101" s="63">
        <v>774981</v>
      </c>
      <c r="I101" s="64"/>
      <c r="J101" s="23">
        <v>774981</v>
      </c>
      <c r="K101" s="23">
        <f t="shared" si="8"/>
        <v>100</v>
      </c>
    </row>
    <row r="102" spans="1:11" s="19" customFormat="1" ht="68.25" customHeight="1">
      <c r="A102" s="73" t="s">
        <v>117</v>
      </c>
      <c r="B102" s="74"/>
      <c r="C102" s="48" t="s">
        <v>188</v>
      </c>
      <c r="D102" s="55"/>
      <c r="E102" s="55"/>
      <c r="F102" s="55"/>
      <c r="G102" s="56"/>
      <c r="H102" s="63">
        <v>1819318</v>
      </c>
      <c r="I102" s="71"/>
      <c r="J102" s="23">
        <v>1819318</v>
      </c>
      <c r="K102" s="23">
        <f t="shared" si="8"/>
        <v>100</v>
      </c>
    </row>
    <row r="103" spans="1:11" s="19" customFormat="1" ht="69.75" customHeight="1">
      <c r="A103" s="73" t="s">
        <v>117</v>
      </c>
      <c r="B103" s="75"/>
      <c r="C103" s="48" t="s">
        <v>189</v>
      </c>
      <c r="D103" s="55"/>
      <c r="E103" s="55"/>
      <c r="F103" s="55"/>
      <c r="G103" s="56"/>
      <c r="H103" s="63">
        <v>38194457.24</v>
      </c>
      <c r="I103" s="64"/>
      <c r="J103" s="23">
        <v>27426208.45</v>
      </c>
      <c r="K103" s="23">
        <f t="shared" si="8"/>
        <v>71.80677624940115</v>
      </c>
    </row>
    <row r="104" spans="1:11" s="19" customFormat="1" ht="69.75" customHeight="1">
      <c r="A104" s="73" t="s">
        <v>117</v>
      </c>
      <c r="B104" s="74"/>
      <c r="C104" s="48" t="s">
        <v>190</v>
      </c>
      <c r="D104" s="55"/>
      <c r="E104" s="55"/>
      <c r="F104" s="55"/>
      <c r="G104" s="56"/>
      <c r="H104" s="63">
        <v>207695</v>
      </c>
      <c r="I104" s="71"/>
      <c r="J104" s="23">
        <v>0</v>
      </c>
      <c r="K104" s="23">
        <f t="shared" si="8"/>
        <v>0</v>
      </c>
    </row>
    <row r="105" spans="1:11" s="19" customFormat="1" ht="96" customHeight="1">
      <c r="A105" s="73" t="s">
        <v>117</v>
      </c>
      <c r="B105" s="74"/>
      <c r="C105" s="48" t="s">
        <v>118</v>
      </c>
      <c r="D105" s="66"/>
      <c r="E105" s="66"/>
      <c r="F105" s="66"/>
      <c r="G105" s="67"/>
      <c r="H105" s="63">
        <v>3223</v>
      </c>
      <c r="I105" s="71"/>
      <c r="J105" s="23">
        <v>0</v>
      </c>
      <c r="K105" s="23">
        <f t="shared" si="8"/>
        <v>0</v>
      </c>
    </row>
    <row r="106" spans="1:11" s="19" customFormat="1" ht="96" customHeight="1">
      <c r="A106" s="73" t="s">
        <v>117</v>
      </c>
      <c r="B106" s="74"/>
      <c r="C106" s="48" t="s">
        <v>75</v>
      </c>
      <c r="D106" s="66"/>
      <c r="E106" s="66"/>
      <c r="F106" s="66"/>
      <c r="G106" s="67"/>
      <c r="H106" s="63">
        <v>3707.84</v>
      </c>
      <c r="I106" s="71"/>
      <c r="J106" s="23">
        <v>3707.84</v>
      </c>
      <c r="K106" s="23">
        <f t="shared" si="8"/>
        <v>100</v>
      </c>
    </row>
    <row r="107" spans="1:11" s="19" customFormat="1" ht="82.5" customHeight="1">
      <c r="A107" s="73" t="s">
        <v>114</v>
      </c>
      <c r="B107" s="74"/>
      <c r="C107" s="48" t="s">
        <v>191</v>
      </c>
      <c r="D107" s="55"/>
      <c r="E107" s="55"/>
      <c r="F107" s="55"/>
      <c r="G107" s="56"/>
      <c r="H107" s="63">
        <v>10137900</v>
      </c>
      <c r="I107" s="71"/>
      <c r="J107" s="23">
        <v>8370933</v>
      </c>
      <c r="K107" s="23">
        <f t="shared" si="8"/>
        <v>82.57068031840915</v>
      </c>
    </row>
    <row r="108" spans="1:11" s="19" customFormat="1" ht="82.5" customHeight="1">
      <c r="A108" s="59" t="s">
        <v>192</v>
      </c>
      <c r="B108" s="72"/>
      <c r="C108" s="37" t="s">
        <v>193</v>
      </c>
      <c r="D108" s="77"/>
      <c r="E108" s="77"/>
      <c r="F108" s="77"/>
      <c r="G108" s="78"/>
      <c r="H108" s="85">
        <f>SUM(H109)</f>
        <v>740982.34</v>
      </c>
      <c r="I108" s="86"/>
      <c r="J108" s="22">
        <f>SUM(J109)</f>
        <v>740982.34</v>
      </c>
      <c r="K108" s="22">
        <f aca="true" t="shared" si="9" ref="K108:K115">SUM(J108/H108*100)</f>
        <v>100</v>
      </c>
    </row>
    <row r="109" spans="1:11" s="19" customFormat="1" ht="96.75" customHeight="1">
      <c r="A109" s="73" t="s">
        <v>119</v>
      </c>
      <c r="B109" s="74"/>
      <c r="C109" s="48" t="s">
        <v>194</v>
      </c>
      <c r="D109" s="66"/>
      <c r="E109" s="66"/>
      <c r="F109" s="66"/>
      <c r="G109" s="67"/>
      <c r="H109" s="63">
        <v>740982.34</v>
      </c>
      <c r="I109" s="71"/>
      <c r="J109" s="23">
        <v>740982.34</v>
      </c>
      <c r="K109" s="23">
        <f t="shared" si="9"/>
        <v>100</v>
      </c>
    </row>
    <row r="110" spans="1:11" s="19" customFormat="1" ht="82.5" customHeight="1">
      <c r="A110" s="59" t="s">
        <v>195</v>
      </c>
      <c r="B110" s="72"/>
      <c r="C110" s="37" t="s">
        <v>196</v>
      </c>
      <c r="D110" s="77"/>
      <c r="E110" s="77"/>
      <c r="F110" s="77"/>
      <c r="G110" s="78"/>
      <c r="H110" s="85">
        <f>SUM(H111)</f>
        <v>80400</v>
      </c>
      <c r="I110" s="86"/>
      <c r="J110" s="22">
        <f>SUM(J111)</f>
        <v>80400</v>
      </c>
      <c r="K110" s="22">
        <f t="shared" si="9"/>
        <v>100</v>
      </c>
    </row>
    <row r="111" spans="1:11" s="19" customFormat="1" ht="90" customHeight="1">
      <c r="A111" s="73" t="s">
        <v>197</v>
      </c>
      <c r="B111" s="75"/>
      <c r="C111" s="48" t="s">
        <v>198</v>
      </c>
      <c r="D111" s="66"/>
      <c r="E111" s="66"/>
      <c r="F111" s="66"/>
      <c r="G111" s="67"/>
      <c r="H111" s="63">
        <v>80400</v>
      </c>
      <c r="I111" s="71"/>
      <c r="J111" s="23">
        <v>80400</v>
      </c>
      <c r="K111" s="23">
        <f t="shared" si="9"/>
        <v>100</v>
      </c>
    </row>
    <row r="112" spans="1:11" s="19" customFormat="1" ht="79.5" customHeight="1">
      <c r="A112" s="59" t="s">
        <v>199</v>
      </c>
      <c r="B112" s="134"/>
      <c r="C112" s="37" t="s">
        <v>200</v>
      </c>
      <c r="D112" s="77"/>
      <c r="E112" s="77"/>
      <c r="F112" s="77"/>
      <c r="G112" s="78"/>
      <c r="H112" s="85">
        <f>SUM(H113)</f>
        <v>4374720</v>
      </c>
      <c r="I112" s="106"/>
      <c r="J112" s="22">
        <f>SUM(J113)</f>
        <v>3817233.36</v>
      </c>
      <c r="K112" s="22">
        <f t="shared" si="9"/>
        <v>87.25663265306122</v>
      </c>
    </row>
    <row r="113" spans="1:11" s="19" customFormat="1" ht="79.5" customHeight="1">
      <c r="A113" s="42" t="s">
        <v>201</v>
      </c>
      <c r="B113" s="43"/>
      <c r="C113" s="48" t="s">
        <v>202</v>
      </c>
      <c r="D113" s="49"/>
      <c r="E113" s="49"/>
      <c r="F113" s="49"/>
      <c r="G113" s="50"/>
      <c r="H113" s="57">
        <v>4374720</v>
      </c>
      <c r="I113" s="58"/>
      <c r="J113" s="23">
        <v>3817233.36</v>
      </c>
      <c r="K113" s="23">
        <f t="shared" si="9"/>
        <v>87.25663265306122</v>
      </c>
    </row>
    <row r="114" spans="1:11" s="19" customFormat="1" ht="31.5" customHeight="1">
      <c r="A114" s="35" t="s">
        <v>203</v>
      </c>
      <c r="B114" s="36"/>
      <c r="C114" s="69" t="s">
        <v>204</v>
      </c>
      <c r="D114" s="38"/>
      <c r="E114" s="38"/>
      <c r="F114" s="38"/>
      <c r="G114" s="39"/>
      <c r="H114" s="51">
        <f>SUM(H115)</f>
        <v>2063683</v>
      </c>
      <c r="I114" s="70"/>
      <c r="J114" s="22">
        <f>SUM(J115)</f>
        <v>2063683</v>
      </c>
      <c r="K114" s="22">
        <f t="shared" si="9"/>
        <v>100</v>
      </c>
    </row>
    <row r="115" spans="1:11" s="19" customFormat="1" ht="38.25" customHeight="1">
      <c r="A115" s="42" t="s">
        <v>205</v>
      </c>
      <c r="B115" s="43"/>
      <c r="C115" s="48" t="s">
        <v>206</v>
      </c>
      <c r="D115" s="55"/>
      <c r="E115" s="55"/>
      <c r="F115" s="55"/>
      <c r="G115" s="56"/>
      <c r="H115" s="57">
        <v>2063683</v>
      </c>
      <c r="I115" s="52"/>
      <c r="J115" s="23">
        <v>2063683</v>
      </c>
      <c r="K115" s="23">
        <f t="shared" si="9"/>
        <v>100</v>
      </c>
    </row>
    <row r="116" spans="1:11" s="19" customFormat="1" ht="44.25" customHeight="1">
      <c r="A116" s="35" t="s">
        <v>207</v>
      </c>
      <c r="B116" s="43"/>
      <c r="C116" s="37" t="s">
        <v>208</v>
      </c>
      <c r="D116" s="53"/>
      <c r="E116" s="53"/>
      <c r="F116" s="53"/>
      <c r="G116" s="54"/>
      <c r="H116" s="51">
        <v>0</v>
      </c>
      <c r="I116" s="52"/>
      <c r="J116" s="22">
        <f>SUM(J117)</f>
        <v>500000</v>
      </c>
      <c r="K116" s="22">
        <v>0</v>
      </c>
    </row>
    <row r="117" spans="1:11" s="19" customFormat="1" ht="53.25" customHeight="1">
      <c r="A117" s="42" t="s">
        <v>209</v>
      </c>
      <c r="B117" s="43"/>
      <c r="C117" s="48" t="s">
        <v>210</v>
      </c>
      <c r="D117" s="49"/>
      <c r="E117" s="49"/>
      <c r="F117" s="49"/>
      <c r="G117" s="50"/>
      <c r="H117" s="51">
        <v>0</v>
      </c>
      <c r="I117" s="52"/>
      <c r="J117" s="23">
        <v>500000</v>
      </c>
      <c r="K117" s="22">
        <v>0</v>
      </c>
    </row>
    <row r="118" spans="1:11" s="19" customFormat="1" ht="59.25" customHeight="1">
      <c r="A118" s="35" t="s">
        <v>211</v>
      </c>
      <c r="B118" s="43"/>
      <c r="C118" s="37" t="s">
        <v>212</v>
      </c>
      <c r="D118" s="53"/>
      <c r="E118" s="53"/>
      <c r="F118" s="53"/>
      <c r="G118" s="54"/>
      <c r="H118" s="51">
        <f>SUM(H119)</f>
        <v>124992</v>
      </c>
      <c r="I118" s="52"/>
      <c r="J118" s="22">
        <f>SUM(J119)</f>
        <v>124992</v>
      </c>
      <c r="K118" s="22">
        <f>SUM(J118/H118*100)</f>
        <v>100</v>
      </c>
    </row>
    <row r="119" spans="1:11" s="19" customFormat="1" ht="66" customHeight="1">
      <c r="A119" s="73" t="s">
        <v>213</v>
      </c>
      <c r="B119" s="75"/>
      <c r="C119" s="48" t="s">
        <v>214</v>
      </c>
      <c r="D119" s="49"/>
      <c r="E119" s="49"/>
      <c r="F119" s="49"/>
      <c r="G119" s="50"/>
      <c r="H119" s="63">
        <v>124992</v>
      </c>
      <c r="I119" s="64"/>
      <c r="J119" s="23">
        <v>124992</v>
      </c>
      <c r="K119" s="23">
        <f>SUM(J119/H119*100)</f>
        <v>100</v>
      </c>
    </row>
    <row r="120" spans="1:11" s="20" customFormat="1" ht="45" customHeight="1" hidden="1">
      <c r="A120" s="73" t="s">
        <v>76</v>
      </c>
      <c r="B120" s="75"/>
      <c r="C120" s="44" t="s">
        <v>120</v>
      </c>
      <c r="D120" s="99"/>
      <c r="E120" s="99"/>
      <c r="F120" s="99"/>
      <c r="G120" s="100"/>
      <c r="H120" s="83"/>
      <c r="I120" s="84"/>
      <c r="J120" s="26">
        <v>0</v>
      </c>
      <c r="K120" s="26" t="e">
        <f>SUM(J120/#REF!*100)</f>
        <v>#REF!</v>
      </c>
    </row>
    <row r="121" spans="1:11" s="20" customFormat="1" ht="36.75" customHeight="1" hidden="1">
      <c r="A121" s="73"/>
      <c r="B121" s="82"/>
      <c r="C121" s="44" t="s">
        <v>121</v>
      </c>
      <c r="D121" s="99"/>
      <c r="E121" s="99"/>
      <c r="F121" s="99"/>
      <c r="G121" s="100"/>
      <c r="H121" s="83"/>
      <c r="I121" s="84"/>
      <c r="J121" s="26"/>
      <c r="K121" s="26"/>
    </row>
    <row r="122" spans="1:11" s="20" customFormat="1" ht="42" customHeight="1" hidden="1">
      <c r="A122" s="73"/>
      <c r="B122" s="82"/>
      <c r="C122" s="44" t="s">
        <v>77</v>
      </c>
      <c r="D122" s="99"/>
      <c r="E122" s="99"/>
      <c r="F122" s="99"/>
      <c r="G122" s="100"/>
      <c r="H122" s="97"/>
      <c r="I122" s="98"/>
      <c r="J122" s="26"/>
      <c r="K122" s="26"/>
    </row>
    <row r="123" spans="1:11" s="20" customFormat="1" ht="36" customHeight="1" hidden="1">
      <c r="A123" s="73" t="s">
        <v>78</v>
      </c>
      <c r="B123" s="75"/>
      <c r="C123" s="88"/>
      <c r="D123" s="89"/>
      <c r="E123" s="89"/>
      <c r="F123" s="89"/>
      <c r="G123" s="90"/>
      <c r="H123" s="97"/>
      <c r="I123" s="98"/>
      <c r="J123" s="26"/>
      <c r="K123" s="26" t="e">
        <f>SUM(J123/H122*100)</f>
        <v>#DIV/0!</v>
      </c>
    </row>
    <row r="124" spans="1:11" s="20" customFormat="1" ht="36" customHeight="1" hidden="1">
      <c r="A124" s="73" t="s">
        <v>80</v>
      </c>
      <c r="B124" s="75"/>
      <c r="C124" s="88"/>
      <c r="D124" s="89"/>
      <c r="E124" s="89"/>
      <c r="F124" s="89"/>
      <c r="G124" s="90"/>
      <c r="H124" s="97"/>
      <c r="I124" s="98"/>
      <c r="J124" s="26"/>
      <c r="K124" s="26" t="e">
        <f>SUM(J124/H123*100)</f>
        <v>#DIV/0!</v>
      </c>
    </row>
    <row r="125" spans="1:11" s="20" customFormat="1" ht="45" customHeight="1" hidden="1">
      <c r="A125" s="73" t="s">
        <v>82</v>
      </c>
      <c r="B125" s="82"/>
      <c r="C125" s="44" t="s">
        <v>79</v>
      </c>
      <c r="D125" s="99"/>
      <c r="E125" s="99"/>
      <c r="F125" s="99"/>
      <c r="G125" s="100"/>
      <c r="H125" s="83">
        <v>0</v>
      </c>
      <c r="I125" s="84"/>
      <c r="J125" s="26"/>
      <c r="K125" s="26" t="e">
        <f>SUM(J125/H124*100)</f>
        <v>#DIV/0!</v>
      </c>
    </row>
    <row r="126" spans="1:11" s="20" customFormat="1" ht="53.25" customHeight="1" hidden="1">
      <c r="A126" s="59" t="s">
        <v>91</v>
      </c>
      <c r="B126" s="60"/>
      <c r="C126" s="44" t="s">
        <v>81</v>
      </c>
      <c r="D126" s="99"/>
      <c r="E126" s="99"/>
      <c r="F126" s="99"/>
      <c r="G126" s="100"/>
      <c r="H126" s="83">
        <v>0</v>
      </c>
      <c r="I126" s="84"/>
      <c r="J126" s="26"/>
      <c r="K126" s="26">
        <v>0</v>
      </c>
    </row>
    <row r="127" spans="1:11" s="20" customFormat="1" ht="45" customHeight="1" hidden="1">
      <c r="A127" s="73" t="s">
        <v>90</v>
      </c>
      <c r="B127" s="82"/>
      <c r="C127" s="44" t="s">
        <v>83</v>
      </c>
      <c r="D127" s="99"/>
      <c r="E127" s="99"/>
      <c r="F127" s="99"/>
      <c r="G127" s="100"/>
      <c r="H127" s="114">
        <v>0</v>
      </c>
      <c r="I127" s="115"/>
      <c r="J127" s="26">
        <v>27.9</v>
      </c>
      <c r="K127" s="26"/>
    </row>
    <row r="128" spans="1:11" s="13" customFormat="1" ht="30.75" customHeight="1" hidden="1">
      <c r="A128" s="59" t="s">
        <v>84</v>
      </c>
      <c r="B128" s="134"/>
      <c r="C128" s="88" t="s">
        <v>89</v>
      </c>
      <c r="D128" s="89"/>
      <c r="E128" s="89"/>
      <c r="F128" s="89"/>
      <c r="G128" s="90"/>
      <c r="H128" s="97">
        <v>0</v>
      </c>
      <c r="I128" s="98"/>
      <c r="J128" s="28">
        <f>SUM(J129:J131)</f>
        <v>0</v>
      </c>
      <c r="K128" s="28">
        <v>0</v>
      </c>
    </row>
    <row r="129" spans="1:11" s="20" customFormat="1" ht="29.25" customHeight="1" hidden="1">
      <c r="A129" s="73" t="s">
        <v>86</v>
      </c>
      <c r="B129" s="75"/>
      <c r="C129" s="61"/>
      <c r="D129" s="167"/>
      <c r="E129" s="167"/>
      <c r="F129" s="167"/>
      <c r="G129" s="62"/>
      <c r="H129" s="83">
        <v>0</v>
      </c>
      <c r="I129" s="84"/>
      <c r="J129" s="26"/>
      <c r="K129" s="26">
        <v>0</v>
      </c>
    </row>
    <row r="130" spans="1:11" s="20" customFormat="1" ht="29.25" customHeight="1" hidden="1">
      <c r="A130" s="73" t="s">
        <v>86</v>
      </c>
      <c r="B130" s="75"/>
      <c r="C130" s="37" t="s">
        <v>85</v>
      </c>
      <c r="D130" s="77"/>
      <c r="E130" s="77"/>
      <c r="F130" s="77"/>
      <c r="G130" s="78"/>
      <c r="H130" s="97">
        <v>0</v>
      </c>
      <c r="I130" s="98"/>
      <c r="J130" s="26"/>
      <c r="K130" s="26">
        <v>0</v>
      </c>
    </row>
    <row r="131" spans="1:11" s="20" customFormat="1" ht="26.25" customHeight="1" hidden="1">
      <c r="A131" s="73" t="s">
        <v>92</v>
      </c>
      <c r="B131" s="75"/>
      <c r="C131" s="44" t="s">
        <v>87</v>
      </c>
      <c r="D131" s="99"/>
      <c r="E131" s="99"/>
      <c r="F131" s="99"/>
      <c r="G131" s="100"/>
      <c r="H131" s="114" t="e">
        <f>SUM(H9+#REF!)</f>
        <v>#REF!</v>
      </c>
      <c r="I131" s="115"/>
      <c r="J131" s="26"/>
      <c r="K131" s="26">
        <v>0</v>
      </c>
    </row>
    <row r="132" spans="1:11" s="20" customFormat="1" ht="54.75" customHeight="1">
      <c r="A132" s="35" t="s">
        <v>215</v>
      </c>
      <c r="B132" s="36"/>
      <c r="C132" s="37" t="s">
        <v>87</v>
      </c>
      <c r="D132" s="38"/>
      <c r="E132" s="38"/>
      <c r="F132" s="38"/>
      <c r="G132" s="39"/>
      <c r="H132" s="40">
        <f>SUM(H133)</f>
        <v>0</v>
      </c>
      <c r="I132" s="41"/>
      <c r="J132" s="12">
        <f>SUM(J133)</f>
        <v>-840</v>
      </c>
      <c r="K132" s="28">
        <v>0</v>
      </c>
    </row>
    <row r="133" spans="1:11" s="20" customFormat="1" ht="54" customHeight="1">
      <c r="A133" s="42" t="s">
        <v>216</v>
      </c>
      <c r="B133" s="43"/>
      <c r="C133" s="44" t="s">
        <v>87</v>
      </c>
      <c r="D133" s="45"/>
      <c r="E133" s="45"/>
      <c r="F133" s="45"/>
      <c r="G133" s="46"/>
      <c r="H133" s="40">
        <v>0</v>
      </c>
      <c r="I133" s="47"/>
      <c r="J133" s="11">
        <v>-840</v>
      </c>
      <c r="K133" s="26">
        <v>0</v>
      </c>
    </row>
    <row r="134" spans="1:11" s="20" customFormat="1" ht="16.5">
      <c r="A134" s="170"/>
      <c r="B134" s="170"/>
      <c r="C134" s="168" t="s">
        <v>2</v>
      </c>
      <c r="D134" s="168"/>
      <c r="E134" s="168"/>
      <c r="F134" s="168"/>
      <c r="G134" s="168"/>
      <c r="H134" s="85">
        <f>SUM(H9+H70)</f>
        <v>624382653.9999999</v>
      </c>
      <c r="I134" s="106"/>
      <c r="J134" s="22">
        <f>SUM(J9+J70)</f>
        <v>606246028.5600001</v>
      </c>
      <c r="K134" s="22">
        <f>SUM(J134/H134*100)</f>
        <v>97.09527077284889</v>
      </c>
    </row>
    <row r="135" spans="1:11" s="20" customFormat="1" ht="16.5">
      <c r="A135" s="14"/>
      <c r="B135" s="14"/>
      <c r="C135" s="169"/>
      <c r="D135" s="169"/>
      <c r="E135" s="169"/>
      <c r="F135" s="169"/>
      <c r="G135" s="169"/>
      <c r="H135" s="16"/>
      <c r="I135" s="16"/>
      <c r="J135" s="16"/>
      <c r="K135" s="17"/>
    </row>
    <row r="136" spans="1:11" s="20" customFormat="1" ht="16.5">
      <c r="A136" s="14"/>
      <c r="B136" s="14"/>
      <c r="C136" s="111"/>
      <c r="D136" s="112"/>
      <c r="E136" s="112"/>
      <c r="F136" s="112"/>
      <c r="G136" s="113"/>
      <c r="H136" s="16"/>
      <c r="I136" s="16"/>
      <c r="J136" s="16"/>
      <c r="K136" s="17"/>
    </row>
    <row r="137" spans="1:11" s="21" customFormat="1" ht="16.5">
      <c r="A137" s="14"/>
      <c r="B137" s="14"/>
      <c r="C137" s="15"/>
      <c r="D137" s="15"/>
      <c r="E137" s="15"/>
      <c r="F137" s="15"/>
      <c r="G137" s="15"/>
      <c r="H137" s="16"/>
      <c r="I137" s="16"/>
      <c r="J137" s="16"/>
      <c r="K137" s="17"/>
    </row>
    <row r="138" spans="3:7" ht="16.5">
      <c r="C138" s="15"/>
      <c r="D138" s="15"/>
      <c r="E138" s="15"/>
      <c r="F138" s="15"/>
      <c r="G138" s="15"/>
    </row>
  </sheetData>
  <sheetProtection/>
  <mergeCells count="391">
    <mergeCell ref="I1:K1"/>
    <mergeCell ref="J2:K2"/>
    <mergeCell ref="H64:I64"/>
    <mergeCell ref="A67:B67"/>
    <mergeCell ref="C67:G67"/>
    <mergeCell ref="H67:I67"/>
    <mergeCell ref="A66:B66"/>
    <mergeCell ref="C66:G66"/>
    <mergeCell ref="H66:I66"/>
    <mergeCell ref="A63:B63"/>
    <mergeCell ref="A64:B64"/>
    <mergeCell ref="C64:G64"/>
    <mergeCell ref="C50:G50"/>
    <mergeCell ref="A45:B45"/>
    <mergeCell ref="A47:B47"/>
    <mergeCell ref="C43:G43"/>
    <mergeCell ref="A46:B46"/>
    <mergeCell ref="C61:G61"/>
    <mergeCell ref="C60:G60"/>
    <mergeCell ref="A58:B58"/>
    <mergeCell ref="C35:G35"/>
    <mergeCell ref="C32:G32"/>
    <mergeCell ref="C33:G33"/>
    <mergeCell ref="A36:B36"/>
    <mergeCell ref="A34:B34"/>
    <mergeCell ref="C63:G63"/>
    <mergeCell ref="C34:G34"/>
    <mergeCell ref="C41:G41"/>
    <mergeCell ref="A60:B60"/>
    <mergeCell ref="A44:B44"/>
    <mergeCell ref="A68:B68"/>
    <mergeCell ref="C30:G30"/>
    <mergeCell ref="H30:I30"/>
    <mergeCell ref="A29:B29"/>
    <mergeCell ref="C29:G29"/>
    <mergeCell ref="H29:I29"/>
    <mergeCell ref="A43:B43"/>
    <mergeCell ref="H37:I37"/>
    <mergeCell ref="H40:I40"/>
    <mergeCell ref="C45:G45"/>
    <mergeCell ref="C40:G40"/>
    <mergeCell ref="H63:I63"/>
    <mergeCell ref="H96:I96"/>
    <mergeCell ref="A22:B22"/>
    <mergeCell ref="C22:G22"/>
    <mergeCell ref="H22:I22"/>
    <mergeCell ref="A69:B69"/>
    <mergeCell ref="H69:I69"/>
    <mergeCell ref="H38:I38"/>
    <mergeCell ref="C42:G42"/>
    <mergeCell ref="H42:I42"/>
    <mergeCell ref="C124:G124"/>
    <mergeCell ref="A62:B62"/>
    <mergeCell ref="A51:B51"/>
    <mergeCell ref="H46:I46"/>
    <mergeCell ref="C44:G44"/>
    <mergeCell ref="H110:I110"/>
    <mergeCell ref="C84:G84"/>
    <mergeCell ref="H112:I112"/>
    <mergeCell ref="H103:I103"/>
    <mergeCell ref="A131:B131"/>
    <mergeCell ref="C135:G135"/>
    <mergeCell ref="H130:I130"/>
    <mergeCell ref="A128:B128"/>
    <mergeCell ref="C130:G130"/>
    <mergeCell ref="A130:B130"/>
    <mergeCell ref="A134:B134"/>
    <mergeCell ref="H129:I129"/>
    <mergeCell ref="H128:I128"/>
    <mergeCell ref="C128:G128"/>
    <mergeCell ref="H134:I134"/>
    <mergeCell ref="C129:G129"/>
    <mergeCell ref="A126:B126"/>
    <mergeCell ref="A129:B129"/>
    <mergeCell ref="C134:G134"/>
    <mergeCell ref="A119:B119"/>
    <mergeCell ref="C121:G121"/>
    <mergeCell ref="C120:G120"/>
    <mergeCell ref="A120:B120"/>
    <mergeCell ref="H124:I124"/>
    <mergeCell ref="A127:B127"/>
    <mergeCell ref="A125:B125"/>
    <mergeCell ref="C127:G127"/>
    <mergeCell ref="H127:I127"/>
    <mergeCell ref="C123:G123"/>
    <mergeCell ref="H104:I104"/>
    <mergeCell ref="A124:B124"/>
    <mergeCell ref="C126:G126"/>
    <mergeCell ref="H123:I123"/>
    <mergeCell ref="A123:B123"/>
    <mergeCell ref="H125:I125"/>
    <mergeCell ref="C122:G122"/>
    <mergeCell ref="H119:I119"/>
    <mergeCell ref="C131:G131"/>
    <mergeCell ref="C125:G125"/>
    <mergeCell ref="H126:I126"/>
    <mergeCell ref="H122:I122"/>
    <mergeCell ref="H121:I121"/>
    <mergeCell ref="C119:G119"/>
    <mergeCell ref="C102:G102"/>
    <mergeCell ref="A112:B112"/>
    <mergeCell ref="C112:G112"/>
    <mergeCell ref="H101:I101"/>
    <mergeCell ref="C104:G104"/>
    <mergeCell ref="A104:B104"/>
    <mergeCell ref="A105:B105"/>
    <mergeCell ref="C107:G107"/>
    <mergeCell ref="H98:I98"/>
    <mergeCell ref="A98:B98"/>
    <mergeCell ref="H99:I99"/>
    <mergeCell ref="A101:B101"/>
    <mergeCell ref="H97:I97"/>
    <mergeCell ref="C98:G98"/>
    <mergeCell ref="C97:G97"/>
    <mergeCell ref="H100:I100"/>
    <mergeCell ref="A100:B100"/>
    <mergeCell ref="C26:G26"/>
    <mergeCell ref="C72:G72"/>
    <mergeCell ref="H39:I39"/>
    <mergeCell ref="H41:I41"/>
    <mergeCell ref="H43:I43"/>
    <mergeCell ref="H65:I65"/>
    <mergeCell ref="H48:I48"/>
    <mergeCell ref="H34:I34"/>
    <mergeCell ref="H36:I36"/>
    <mergeCell ref="H26:I26"/>
    <mergeCell ref="A81:B81"/>
    <mergeCell ref="A31:B31"/>
    <mergeCell ref="A32:B32"/>
    <mergeCell ref="A40:B40"/>
    <mergeCell ref="A54:B54"/>
    <mergeCell ref="A33:B33"/>
    <mergeCell ref="A72:B72"/>
    <mergeCell ref="A65:B65"/>
    <mergeCell ref="A61:B61"/>
    <mergeCell ref="A39:B39"/>
    <mergeCell ref="A16:B16"/>
    <mergeCell ref="A17:B17"/>
    <mergeCell ref="A28:B28"/>
    <mergeCell ref="A30:B30"/>
    <mergeCell ref="A71:B71"/>
    <mergeCell ref="A70:B70"/>
    <mergeCell ref="A41:B41"/>
    <mergeCell ref="A35:B35"/>
    <mergeCell ref="A37:B37"/>
    <mergeCell ref="A38:B38"/>
    <mergeCell ref="C12:G12"/>
    <mergeCell ref="H12:I12"/>
    <mergeCell ref="A42:B42"/>
    <mergeCell ref="A13:B13"/>
    <mergeCell ref="A18:B18"/>
    <mergeCell ref="A19:B19"/>
    <mergeCell ref="A25:B25"/>
    <mergeCell ref="A20:B20"/>
    <mergeCell ref="A26:B26"/>
    <mergeCell ref="A24:B24"/>
    <mergeCell ref="C16:G16"/>
    <mergeCell ref="C17:G17"/>
    <mergeCell ref="H18:I18"/>
    <mergeCell ref="A12:B12"/>
    <mergeCell ref="H7:I7"/>
    <mergeCell ref="F3:K3"/>
    <mergeCell ref="A4:K5"/>
    <mergeCell ref="A7:B7"/>
    <mergeCell ref="C7:G7"/>
    <mergeCell ref="J6:K6"/>
    <mergeCell ref="C24:G24"/>
    <mergeCell ref="H23:I23"/>
    <mergeCell ref="H24:I24"/>
    <mergeCell ref="H20:I20"/>
    <mergeCell ref="H14:I14"/>
    <mergeCell ref="H16:I16"/>
    <mergeCell ref="C14:G14"/>
    <mergeCell ref="C15:G15"/>
    <mergeCell ref="C19:G19"/>
    <mergeCell ref="H17:I17"/>
    <mergeCell ref="H28:I28"/>
    <mergeCell ref="H27:I27"/>
    <mergeCell ref="H35:I35"/>
    <mergeCell ref="H15:I15"/>
    <mergeCell ref="H25:I25"/>
    <mergeCell ref="H21:I21"/>
    <mergeCell ref="H19:I19"/>
    <mergeCell ref="H32:I32"/>
    <mergeCell ref="H33:I33"/>
    <mergeCell ref="H31:I31"/>
    <mergeCell ref="H13:I13"/>
    <mergeCell ref="C18:G18"/>
    <mergeCell ref="H8:I8"/>
    <mergeCell ref="A11:B11"/>
    <mergeCell ref="C11:G11"/>
    <mergeCell ref="H11:I11"/>
    <mergeCell ref="A9:B9"/>
    <mergeCell ref="C10:G10"/>
    <mergeCell ref="H10:I10"/>
    <mergeCell ref="C9:G9"/>
    <mergeCell ref="H9:I9"/>
    <mergeCell ref="A10:B10"/>
    <mergeCell ref="A8:B8"/>
    <mergeCell ref="C8:G8"/>
    <mergeCell ref="C28:G28"/>
    <mergeCell ref="A27:B27"/>
    <mergeCell ref="C27:G27"/>
    <mergeCell ref="A21:B21"/>
    <mergeCell ref="C13:G13"/>
    <mergeCell ref="A14:B14"/>
    <mergeCell ref="A15:B15"/>
    <mergeCell ref="C21:G21"/>
    <mergeCell ref="A23:B23"/>
    <mergeCell ref="C25:G25"/>
    <mergeCell ref="C39:G39"/>
    <mergeCell ref="C37:G37"/>
    <mergeCell ref="C36:G36"/>
    <mergeCell ref="C31:G31"/>
    <mergeCell ref="C20:G20"/>
    <mergeCell ref="C23:G23"/>
    <mergeCell ref="H89:I89"/>
    <mergeCell ref="C85:G85"/>
    <mergeCell ref="C96:G96"/>
    <mergeCell ref="H95:I95"/>
    <mergeCell ref="H94:I94"/>
    <mergeCell ref="H83:I83"/>
    <mergeCell ref="C95:G95"/>
    <mergeCell ref="H85:I85"/>
    <mergeCell ref="C87:G87"/>
    <mergeCell ref="H93:I93"/>
    <mergeCell ref="H57:I57"/>
    <mergeCell ref="H53:I53"/>
    <mergeCell ref="H58:I58"/>
    <mergeCell ref="C136:G136"/>
    <mergeCell ref="H131:I131"/>
    <mergeCell ref="A122:B122"/>
    <mergeCell ref="A95:B95"/>
    <mergeCell ref="A93:B93"/>
    <mergeCell ref="A83:B83"/>
    <mergeCell ref="H88:I88"/>
    <mergeCell ref="C70:G70"/>
    <mergeCell ref="H82:I82"/>
    <mergeCell ref="H62:I62"/>
    <mergeCell ref="C65:G65"/>
    <mergeCell ref="H61:I61"/>
    <mergeCell ref="C62:G62"/>
    <mergeCell ref="C69:G69"/>
    <mergeCell ref="C80:G80"/>
    <mergeCell ref="H81:I81"/>
    <mergeCell ref="C68:G68"/>
    <mergeCell ref="H56:I56"/>
    <mergeCell ref="H54:I54"/>
    <mergeCell ref="H73:I73"/>
    <mergeCell ref="H84:I84"/>
    <mergeCell ref="H60:I60"/>
    <mergeCell ref="H92:I92"/>
    <mergeCell ref="H70:I70"/>
    <mergeCell ref="H68:I68"/>
    <mergeCell ref="H87:I87"/>
    <mergeCell ref="H76:I76"/>
    <mergeCell ref="H45:I45"/>
    <mergeCell ref="H44:I44"/>
    <mergeCell ref="C38:G38"/>
    <mergeCell ref="C103:G103"/>
    <mergeCell ref="C53:G53"/>
    <mergeCell ref="C100:G100"/>
    <mergeCell ref="C101:G101"/>
    <mergeCell ref="C83:G83"/>
    <mergeCell ref="C88:G88"/>
    <mergeCell ref="C46:G46"/>
    <mergeCell ref="A73:B73"/>
    <mergeCell ref="C81:G81"/>
    <mergeCell ref="C82:G82"/>
    <mergeCell ref="C73:G73"/>
    <mergeCell ref="H71:I71"/>
    <mergeCell ref="H80:I80"/>
    <mergeCell ref="H72:I72"/>
    <mergeCell ref="C71:G71"/>
    <mergeCell ref="H75:I75"/>
    <mergeCell ref="C76:G76"/>
    <mergeCell ref="A57:B57"/>
    <mergeCell ref="C57:G57"/>
    <mergeCell ref="C56:G56"/>
    <mergeCell ref="A53:B53"/>
    <mergeCell ref="A59:B59"/>
    <mergeCell ref="C59:G59"/>
    <mergeCell ref="A56:B56"/>
    <mergeCell ref="C58:G58"/>
    <mergeCell ref="A50:B50"/>
    <mergeCell ref="A49:B49"/>
    <mergeCell ref="C49:G49"/>
    <mergeCell ref="H47:I47"/>
    <mergeCell ref="C52:G52"/>
    <mergeCell ref="H50:I50"/>
    <mergeCell ref="C51:G51"/>
    <mergeCell ref="C47:G47"/>
    <mergeCell ref="A48:B48"/>
    <mergeCell ref="C48:G48"/>
    <mergeCell ref="C54:G54"/>
    <mergeCell ref="H52:I52"/>
    <mergeCell ref="H51:I51"/>
    <mergeCell ref="A55:B55"/>
    <mergeCell ref="C55:G55"/>
    <mergeCell ref="H55:I55"/>
    <mergeCell ref="H49:I49"/>
    <mergeCell ref="A52:B52"/>
    <mergeCell ref="A121:B121"/>
    <mergeCell ref="H120:I120"/>
    <mergeCell ref="A103:B103"/>
    <mergeCell ref="C105:G105"/>
    <mergeCell ref="C109:G109"/>
    <mergeCell ref="H102:I102"/>
    <mergeCell ref="C110:G110"/>
    <mergeCell ref="H108:I108"/>
    <mergeCell ref="C111:G111"/>
    <mergeCell ref="H109:I109"/>
    <mergeCell ref="A86:B86"/>
    <mergeCell ref="A85:B85"/>
    <mergeCell ref="A94:B94"/>
    <mergeCell ref="A91:B91"/>
    <mergeCell ref="A88:B88"/>
    <mergeCell ref="A90:B90"/>
    <mergeCell ref="A92:B92"/>
    <mergeCell ref="C94:G94"/>
    <mergeCell ref="C92:G92"/>
    <mergeCell ref="A99:B99"/>
    <mergeCell ref="C93:G93"/>
    <mergeCell ref="A97:B97"/>
    <mergeCell ref="C99:G99"/>
    <mergeCell ref="A96:B96"/>
    <mergeCell ref="A108:B108"/>
    <mergeCell ref="C108:G108"/>
    <mergeCell ref="H106:I106"/>
    <mergeCell ref="A107:B107"/>
    <mergeCell ref="H107:I107"/>
    <mergeCell ref="C106:G106"/>
    <mergeCell ref="A102:B102"/>
    <mergeCell ref="H59:I59"/>
    <mergeCell ref="C74:G74"/>
    <mergeCell ref="H74:I74"/>
    <mergeCell ref="A75:B75"/>
    <mergeCell ref="C75:G75"/>
    <mergeCell ref="A74:B74"/>
    <mergeCell ref="A77:B77"/>
    <mergeCell ref="C77:G77"/>
    <mergeCell ref="H77:I77"/>
    <mergeCell ref="C114:G114"/>
    <mergeCell ref="C115:G115"/>
    <mergeCell ref="H114:I114"/>
    <mergeCell ref="H115:I115"/>
    <mergeCell ref="H105:I105"/>
    <mergeCell ref="A110:B110"/>
    <mergeCell ref="A106:B106"/>
    <mergeCell ref="A109:B109"/>
    <mergeCell ref="A111:B111"/>
    <mergeCell ref="H111:I111"/>
    <mergeCell ref="A78:B78"/>
    <mergeCell ref="C78:G78"/>
    <mergeCell ref="H78:I78"/>
    <mergeCell ref="A76:B76"/>
    <mergeCell ref="A79:B79"/>
    <mergeCell ref="C79:G79"/>
    <mergeCell ref="H79:I79"/>
    <mergeCell ref="C90:G90"/>
    <mergeCell ref="H90:I90"/>
    <mergeCell ref="C86:G86"/>
    <mergeCell ref="A80:B80"/>
    <mergeCell ref="A84:B84"/>
    <mergeCell ref="H86:I86"/>
    <mergeCell ref="A89:B89"/>
    <mergeCell ref="C89:G89"/>
    <mergeCell ref="A87:B87"/>
    <mergeCell ref="A82:B82"/>
    <mergeCell ref="C91:G91"/>
    <mergeCell ref="H91:I91"/>
    <mergeCell ref="A116:B116"/>
    <mergeCell ref="C116:G116"/>
    <mergeCell ref="H116:I116"/>
    <mergeCell ref="A113:B113"/>
    <mergeCell ref="C113:G113"/>
    <mergeCell ref="H113:I113"/>
    <mergeCell ref="A114:B114"/>
    <mergeCell ref="A115:B115"/>
    <mergeCell ref="A117:B117"/>
    <mergeCell ref="C117:G117"/>
    <mergeCell ref="H117:I117"/>
    <mergeCell ref="A118:B118"/>
    <mergeCell ref="C118:G118"/>
    <mergeCell ref="H118:I118"/>
    <mergeCell ref="A132:B132"/>
    <mergeCell ref="C132:G132"/>
    <mergeCell ref="H132:I132"/>
    <mergeCell ref="A133:B133"/>
    <mergeCell ref="C133:G133"/>
    <mergeCell ref="H133:I133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2021-04-15T01:30:25Z</cp:lastPrinted>
  <dcterms:created xsi:type="dcterms:W3CDTF">1996-10-08T23:32:33Z</dcterms:created>
  <dcterms:modified xsi:type="dcterms:W3CDTF">2021-05-26T01:23:09Z</dcterms:modified>
  <cp:category/>
  <cp:version/>
  <cp:contentType/>
  <cp:contentStatus/>
</cp:coreProperties>
</file>