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1"/>
  </bookViews>
  <sheets>
    <sheet name="Приложение 1 (ОТЧЕТНЫЙ ПЕРИОД)" sheetId="1" r:id="rId1"/>
    <sheet name="Приложение 2 (СВОД)" sheetId="2" r:id="rId2"/>
  </sheets>
  <definedNames>
    <definedName name="_xlnm.Print_Titles" localSheetId="0">'Приложение 1 (ОТЧЕТНЫЙ ПЕРИОД)'!$3:$4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fullCalcOnLoad="1"/>
</workbook>
</file>

<file path=xl/sharedStrings.xml><?xml version="1.0" encoding="utf-8"?>
<sst xmlns="http://schemas.openxmlformats.org/spreadsheetml/2006/main" count="1009" uniqueCount="272">
  <si>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</si>
  <si>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</si>
  <si>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</si>
  <si>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</si>
  <si>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</si>
  <si>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</si>
  <si>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</si>
  <si>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</si>
  <si>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</si>
  <si>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</si>
  <si>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</si>
  <si>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</si>
  <si>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</si>
  <si>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</si>
  <si>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</si>
  <si>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</si>
  <si>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</si>
  <si>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</si>
  <si>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</si>
  <si>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</rPr>
      <t>подписанного</t>
    </r>
    <r>
      <rPr>
        <sz val="15"/>
        <rFont val="Times New Roman"/>
        <family val="1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</si>
  <si>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</si>
  <si>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</si>
  <si>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</si>
  <si>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</si>
  <si>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</si>
  <si>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</si>
  <si>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</si>
  <si>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</si>
  <si>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</si>
  <si>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</si>
  <si>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</si>
  <si>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indexed="22"/>
        <rFont val="Times New Roman"/>
        <family val="1"/>
      </rPr>
      <t xml:space="preserve">ЕЖЕМЕСЯЧНАЯ </t>
    </r>
    <r>
      <rPr>
        <b/>
        <sz val="22"/>
        <rFont val="Times New Roman"/>
        <family val="1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</si>
  <si>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</si>
  <si>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</si>
  <si>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</si>
  <si>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</si>
  <si>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</si>
  <si>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</si>
  <si>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</si>
  <si>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</si>
  <si>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</si>
  <si>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</si>
  <si>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</si>
  <si>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</si>
  <si>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</si>
  <si>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</si>
  <si>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</si>
  <si>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</si>
  <si>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</si>
  <si>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</si>
  <si>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</si>
  <si>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</si>
  <si>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ДЕМОГРАФИЯ</t>
  </si>
  <si>
    <t>ЗДРАВООХРАНЕНИЕ</t>
  </si>
  <si>
    <t>ОБРАЗОВАНИЕ</t>
  </si>
  <si>
    <t>ЖИЛЬЕ И ГОРОДСКАЯ СРЕДА</t>
  </si>
  <si>
    <t>ЭКОЛОГИЯ</t>
  </si>
  <si>
    <t>БЕЗОПАСНЫЕ И КАЧЕСТВЕННЫЕ АВТОМОБИЛЬНЫЕ ДОРОГИ</t>
  </si>
  <si>
    <t>ПРОИЗВОДИТЕЛЬНОСТЬ ТРУДА</t>
  </si>
  <si>
    <t>НАУКА</t>
  </si>
  <si>
    <t>ЦИФРОВАЯ ЭКОНОМИКА</t>
  </si>
  <si>
    <t>КУЛЬТУРА</t>
  </si>
  <si>
    <t>МАЛОЕ И СРЕДНЕЕ ПРЕДПРИНИМАТЕЛЬСТВО</t>
  </si>
  <si>
    <t>МЕЖДУНАРОДНАЯ КООПЕРАЦИЯ И ЭКСПОРТ</t>
  </si>
  <si>
    <t>ОСВОЕНИЕ СУБСИДИЙ ИЗ БЮДЖЕТОВ НА ИНВЕСТИЦИОННЫЕ ЦЕЛИ ВНЕ НАЦИОНАЛЬНЫХ ПРОЕКТОВ</t>
  </si>
  <si>
    <t>проверочная сторока</t>
  </si>
  <si>
    <t>Приложение 2</t>
  </si>
  <si>
    <t xml:space="preserve">% профинансировано (кассовый расход) /исполнение (от закантрактованного) 
</t>
  </si>
  <si>
    <t>%  подписанного контракта по мероприятию от запланированного, (законтрактовано)</t>
  </si>
  <si>
    <t>Текущее исполнение показателей, %, 2019 год</t>
  </si>
  <si>
    <t>Вид бюджета</t>
  </si>
  <si>
    <t>2019 г. 
(план в соответствии с бюджетом), млн рублей</t>
  </si>
  <si>
    <t>ФОРМАТ И ШРИФТЫ НЕ ИЗМЕНЯТЬ</t>
  </si>
  <si>
    <t>сумма подписанного контракта по мероприятию, млн рублей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</si>
  <si>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</si>
  <si>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</si>
  <si>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Число граждан в возрасте 21 год и старше, прошедших в 2019 году диспансеризацию (1 эт.)</t>
  </si>
  <si>
    <t>3</t>
  </si>
  <si>
    <t>Количество дополнительно трудоустроившихся в 2019 году специалистов (по сравнению с 2018 годом) - врачей</t>
  </si>
  <si>
    <t>4</t>
  </si>
  <si>
    <t>Количество дополнительно трудоустроившихся в 2019 году специалистов (по сравнению с 2018 годом) - средних медработников</t>
  </si>
  <si>
    <t>Приложение 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</si>
  <si>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</si>
  <si>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</si>
  <si>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</si>
  <si>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</si>
  <si>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</si>
  <si>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</si>
  <si>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</si>
  <si>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</si>
  <si>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</si>
  <si>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</si>
  <si>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</si>
  <si>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</si>
  <si>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СВОДНАЯ ТАБЛИЦА (для формирования пояснительной записки)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</si>
  <si>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 val="single"/>
        <sz val="24"/>
        <rFont val="Times New Roman"/>
        <family val="1"/>
      </rPr>
      <t xml:space="preserve">Яковлевский муниципальный район  </t>
    </r>
  </si>
  <si>
    <t>Региональный проект 2.Содействие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</si>
  <si>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</si>
  <si>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 xml:space="preserve">Яковлевский муниципальный район  </t>
  </si>
  <si>
    <t>Доступность дошкольного образования для детей в возрасте от полутора до трех лет, %</t>
  </si>
  <si>
    <t>Региональный проект 5. Спорт - норма жизни</t>
  </si>
  <si>
    <t>Уровень обеспеченности населения спортивными сооружениями, исходя из единовременной  пропускной способности объектов спорта</t>
  </si>
  <si>
    <t>Яковлевский муниципальный район</t>
  </si>
  <si>
    <t>Плоскостное спортивное сооружение. Хоккейная коробка, Яковлевский муниципальный район (2 шт)</t>
  </si>
  <si>
    <t>1.2</t>
  </si>
  <si>
    <t>Установка  хоккейных коробок, Яковлевский муниципальный район</t>
  </si>
  <si>
    <t>1.3</t>
  </si>
  <si>
    <t>Плоскостное спортивное сооружение. Универсальная спортивная площадка, с.Яковлевка, ул. Советская 122а</t>
  </si>
  <si>
    <t>1.4</t>
  </si>
  <si>
    <t>Плоскостное спортивное сооружение. Крытая спортивная площадка (атлетический павильон) для гимнастических упражнений. с. Достоевка</t>
  </si>
  <si>
    <t>1.5</t>
  </si>
  <si>
    <t>Установка малоформатного футбольного поля</t>
  </si>
  <si>
    <t>1.6</t>
  </si>
  <si>
    <t>Плоскостное спортивное сооружение. Крытая спортивная площадка (атлетический павильон) для гимнастических упражнений. с. Покровка</t>
  </si>
  <si>
    <t>1.7</t>
  </si>
  <si>
    <t>Плоскостное спортивное сооружение. Универсальная площадка для игровых видов спорта. с. Бельцово</t>
  </si>
  <si>
    <t>1.8</t>
  </si>
  <si>
    <t>Строительство физкультурно-спортивного комплекса в с. Новосысоевка</t>
  </si>
  <si>
    <t>1.9</t>
  </si>
  <si>
    <t>Плоскостное спортивное сооружение. Комбинированный спортивный комплекс (для игровых видов спорта и тренажерный сектор). с.Новосысоевка</t>
  </si>
  <si>
    <t>1.10</t>
  </si>
  <si>
    <t>Плоскостное спортивное сооружение. Универсальная площадка для игровых видов спорта. с. Яблоновка</t>
  </si>
  <si>
    <t>1.11</t>
  </si>
  <si>
    <t>Плоскостное спортивное сооружение. Комбинированный спортивный комплекс (для игровых видов спорта и тренажерный сектор). с.Варфоломеевка</t>
  </si>
  <si>
    <t>1.12</t>
  </si>
  <si>
    <t>Капитальный ремонт базы с. Яковлевка</t>
  </si>
  <si>
    <t>Контракт заключен с ООО "Мета Монтаж Строй" (20.08.2019 г.) Сумма контракта 2 896961,60 руб. Дата выполнения работ 19.09.2019. Товар поступил. Оплачено 10.10.2019г. - местный бюджет, 24.10.2019г.-краевой бюджет</t>
  </si>
  <si>
    <t>Доля детей и молодёжи (возраст 3-29 лет), систематически занимающихся физической культурой и спортом, в общей численности детей и молодежи, %</t>
  </si>
  <si>
    <t>Доля населения среднего возраста (женщины 30-54 года, мужчины 30-59 лет), систематически занимающегося физической культурой и спортом в общей численности населения среднего возраста, %</t>
  </si>
  <si>
    <t>Доля населения старшего возраста (женщины 55-79 лет, мужчины 60-79 лет), систематически занимающегося физической культурой и спортом в общей численности населения старшего возраста, %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</si>
  <si>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</si>
  <si>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 xml:space="preserve">Яковлевский муниципальный район                        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</si>
  <si>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</si>
  <si>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гуматитарного профилей, тыс.единиц</t>
  </si>
  <si>
    <t>0.064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</si>
  <si>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</si>
  <si>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</si>
  <si>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</si>
  <si>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</si>
  <si>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</si>
  <si>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Региональный проект 2.  Новые возможности для каждого</t>
  </si>
  <si>
    <t xml:space="preserve"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образования, не менее, млн. чел. </t>
  </si>
  <si>
    <t>Региональный проект 3. Успех каждого ребенка</t>
  </si>
  <si>
    <t>Региональный проект 4. Учитель будущего</t>
  </si>
  <si>
    <t>Региональный проект 5. Поддержка семей, имеющих детей</t>
  </si>
  <si>
    <t>Количество услуг психолого-педагогической, методической и консультативной пмощи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некоммерчиских организаций (далее - НКО), нарастающим итогом с 2019 года, миллио ед.</t>
  </si>
  <si>
    <t>Доля граждан, положительно оцениших качество услуг психолого-педагогической, методической и консультативной помощи, от общего числа обратившихся за получением услуги</t>
  </si>
  <si>
    <t>Региональный проект 6. Современная школа</t>
  </si>
  <si>
    <t>Региональный проект 8. Цифровая образовательная среда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</si>
  <si>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</si>
  <si>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</si>
  <si>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</si>
  <si>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Региональный проект 2. Обеспечение устойчивого сокращения непригодного для проживания жилищного фонда в Приморском крае</t>
  </si>
  <si>
    <t>Количество граждан, расселенных из аварийного жилищного фонда, тыс. чел.</t>
  </si>
  <si>
    <t>Количество квадратных метров, расселенного аварийного жилищного фонда, тыс. кв. метров общей площади</t>
  </si>
  <si>
    <t>Мероприятия по строительству благоустроенных жилых  домов,  приобретение  жилых помещений  в благоустроенных жилых домах у застройщиков  или участия  в долевом строительстве
данного поуказателя</t>
  </si>
  <si>
    <t>В 2019 году в Национальном проекте "Наука" Яковлевский район участие не принимает</t>
  </si>
  <si>
    <t>В 2019 году в Национальном проекте "Производительность труда" Яковлевский район участие не принимает</t>
  </si>
  <si>
    <t>В 2019 году в Национальном проекте "Безопасные и качественные автомобильные дороги" Яковлевский район участие не принимает</t>
  </si>
  <si>
    <t>В 2020 году в Национальном проекте "Жилье и городская среда"Яковлевский район планирует принять участие</t>
  </si>
  <si>
    <t>В 2019 году в Национальном проекте "Международная кооперация и экспорт" Яковлевский район участие не принимает</t>
  </si>
  <si>
    <t>Региональный проект 1.  Культурная среда</t>
  </si>
  <si>
    <t>Приобретен 1 передвижной многофункциональный культурный центрй(автоклуб) для обслуживания сельского населения Приморского края</t>
  </si>
  <si>
    <t xml:space="preserve">Многофункциональный передвижной культурный центр (автоклуб)
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</si>
  <si>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</si>
  <si>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Выполнение работ по капитальному ремонту кровли здания МКУКС "КДЦ" по ул. Пролетарская, д. 28 в селе Новосысоевка Приморского края</t>
  </si>
  <si>
    <t>Региональный проект 2. Информационная инфраструктура (Системные меры по повышению производительности труда)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</si>
  <si>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</si>
  <si>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</si>
  <si>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5</t>
  </si>
  <si>
    <t>6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</si>
  <si>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</si>
  <si>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</si>
  <si>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 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</si>
  <si>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7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</si>
  <si>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</si>
  <si>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-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</si>
  <si>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</si>
  <si>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Региональный проект 3. Цифровое государственное управление</t>
  </si>
  <si>
    <t>Наименование показателя регДоля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</si>
  <si>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 xml:space="preserve">В 2019 году в Национальном проекте "Цифровая экономика" Яковлевский муниципальный район принимает участие в мероприятиях не требующих финансирования. </t>
  </si>
  <si>
    <t xml:space="preserve">В 2019 году в Национальном проекте "Малое и среднее предпринимательство" Яковлевский муниципальный район принимает участие в мероприятиях не требующих финансирования. </t>
  </si>
  <si>
    <t>Прирост оборота субъектов малого и среднего предпринимательства, процент</t>
  </si>
  <si>
    <t>Число реализованных проектов субъектов малого и среднего предпринимательства получивших поддержку в форме: гаантии, льготного кредита, микрозайма, льготного лизинга</t>
  </si>
  <si>
    <t xml:space="preserve">Яковлевский муниципальный район </t>
  </si>
  <si>
    <t>Региональный проект 3. Акселерация</t>
  </si>
  <si>
    <t xml:space="preserve">Строительство новой школы на 120 мест совмещеной с детским садом  на 60мест в с.Яблоновка </t>
  </si>
  <si>
    <t>Пристройка учебного корпуса  на 120 мест с оздоровительно спортивным комплексом для населения к существующему зданию МБОУ сош№1с.Новосысоевка</t>
  </si>
  <si>
    <t>Строительство новой школы на 120 мест совмещеной с детским садом  на 60мест в с.Покровка</t>
  </si>
  <si>
    <t>Строительство новой школы на 120 мест совмещеной с детским садом  на 60мест в с.Достоевка</t>
  </si>
  <si>
    <t>МБОУ СОШ с.Яковлевка капитальный ремонт кровли</t>
  </si>
  <si>
    <t>Капитальный ремонт ОСП Детский сад Малыш МБДОу ЦРР с.Новосысоевка</t>
  </si>
  <si>
    <t>МБОУ СОШ с.Яковлевка капитальный ремонт замена окон на пластиковые</t>
  </si>
  <si>
    <t>МБОУ СОШ №1с.Варфоломеевка  капитальный ремонт замена окон нга пластиковые</t>
  </si>
  <si>
    <t>МБОУ СОШ №2 с.Новосысоевка  капитальный ремонт замена окон на пластиковые</t>
  </si>
  <si>
    <t xml:space="preserve">Капитальный ремонт МБДОУ Варфоломеевский детский сад </t>
  </si>
  <si>
    <t>МБОУ СОШ №1 с. Новосысоевка  капитальный ремонт замена окон на пластиковые</t>
  </si>
  <si>
    <t>МБОУ СОШ №2 с.Варфоломеевка капитальный ремонт замена окон на пластиковые</t>
  </si>
  <si>
    <t xml:space="preserve">МБОУ СОШ №2 с.Варфоломеевка капитальный ремонт кровли,полы,системы отопления </t>
  </si>
  <si>
    <t>Капитальный ремонт системы водоснабжения ст. Варфоломеевка</t>
  </si>
  <si>
    <t>Строительство (реконструкция) системы водоснабжения Новосысоевского СП (ст.Сысоевка, с.Новосысоевка)</t>
  </si>
  <si>
    <t>Капитальный ремонт автодорог местного значения на территории Яковлевского муниципального района</t>
  </si>
  <si>
    <t xml:space="preserve">Комплектование книжных фондов МБ
 </t>
  </si>
  <si>
    <t>Обеспечение  информационно-техническим оборудованием</t>
  </si>
  <si>
    <t>Сумма контракта 77571,90 руб., дата заключения контракта 06.08.2019г. Дата завершения работ по контракту 30.09.2019г. Поставщик ООО "Кругозор". Контракт исполнен. Оплачено 23.09.2019г.</t>
  </si>
  <si>
    <t>Сумма контракта 70000,00 руб. дата заключения контракта 06.08.2019г. Дата завершения работ по контракту 30.09.2019г. Поставщик компьютерный салон "Матрикс". Контракт исполнен. Оплачено 23.09.2019г.</t>
  </si>
  <si>
    <t>В сфере спорта</t>
  </si>
  <si>
    <t>Приобретение ледозаливочной техники</t>
  </si>
  <si>
    <t>В сфере жилья и городской среды</t>
  </si>
  <si>
    <t>Выполнение работ по монтажу ограждения парковой зоны с. Новосысоевка (Комфортная среда)</t>
  </si>
  <si>
    <t>1000 дворов с. Новосысоевка (благоустройство территорий детских спортивных площадок)</t>
  </si>
  <si>
    <t>1000 дворов с. Яблоновка (установка детской игровой площадки)</t>
  </si>
  <si>
    <t>1000 дворов с. Покровка (благоустройство детской площадки, установка малых архитектурных форм)</t>
  </si>
  <si>
    <t>Выполнение работ по реконструкции "Аллеи ветеранов" с. Яковлевка (Комфортная среда)</t>
  </si>
  <si>
    <t>1000 дворов с.Яковлевка (благоустройство дворовых территорий ул. Ленинская, д. 30,34,36)</t>
  </si>
  <si>
    <t>1000 дворов с.Яковлевка (благоустройство дворовых территорий ул. Красноармейская, д. 3,5,5а ул. Лазо д. 6)</t>
  </si>
  <si>
    <t>1000 дворов дж ст Варфоломеевка (установка спортивно-игровой на ул. Почтовая д. 58</t>
  </si>
  <si>
    <t>1000 дворов дж ст Варфоломеевка (установка детской площадки на ул. Почтовая д. 54 а)</t>
  </si>
  <si>
    <t>Выполнение работ по монтажу оборудования спортивной площадки ж/д ст. Варфоломеевка (Комфортная среда)</t>
  </si>
  <si>
    <t>Сумма контракта 1 396 452,65 руб., дата заключения контракта 12.07.2019г. Дата завершения работ по контракту 31.08.2019г. Поставщик ИП Кондрашов И.К. Работы выполнены. Оплачены 23.09.2019 года.</t>
  </si>
  <si>
    <t>Сумма контракта 1 212 121,22 руб., дата заключения контракта 17.06.2019г. Дата завершения работ по контракту 31.08.2019г. Поставщик ООО "Хэппи Айленд". Доп.соглашения на выполнение работ до  30.09.2019 года. Работы выполнены в полном объеме, акты подписаны 30.09.2019г.. Оплачено 10.10.2019г.</t>
  </si>
  <si>
    <t>Сумма контракта 1 212 116 руб., дата заключения контракта 17.06.2019г. Дата завершения работ по контракту 31.08.2019г. Поставщик ООО "Хэппи Айленд". Доп.соглашення на продление работ до 15.09.2019 г. Акт-приема передачи подписан 27.09.2019 г. Оплачено 08.10.2019 г.</t>
  </si>
  <si>
    <t>Сумма контракта 997 577,69 руб., дата заключения контракта 12.07.2019. Дата выполнения работ 02.08.2019. Поставщик ООО "Строительная компания №1" Работы выполненны. Акты приемки-передачи подписаны 31.07.2019 г. Оплачено 04.10.2019 г.</t>
  </si>
  <si>
    <t>Сумма контракта 969 843,37 руб., дата заключения контракта 23.07.2019г. Дата завершения работ по контракту 23.08.2019г. Поставщик ИП Слинченко С.А. Работы выполненны. Акты приемки-передачи подписаны 30.09.2019 г. Оплачено  02.10.2019 г.</t>
  </si>
  <si>
    <t>Сумма контракта 1 454 399,06  руб., дата заключения контракта 23.07.2019г. Дата завершения работ по контракту 23.08.2019г. Поставщик ИП Слинченко С.А. Работы выполненны. Акты приемки-передачи подписаны 30.09.2019 г. Оплачено 02.10.2019 г.</t>
  </si>
  <si>
    <t>Доля обучающихся,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</si>
  <si>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>В 2019 году в Национальном проекте "Образование" Яковлевский район принимает участие в мероприятиях не требующих финансирования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</si>
  <si>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</si>
  <si>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</si>
  <si>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</si>
  <si>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</si>
  <si>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</si>
  <si>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</si>
  <si>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</si>
  <si>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</si>
  <si>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</si>
  <si>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</si>
  <si>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</si>
  <si>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2.2.</t>
  </si>
  <si>
    <t>5.1.</t>
  </si>
  <si>
    <t>5.2.</t>
  </si>
  <si>
    <t>6.1.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</si>
  <si>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</si>
  <si>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</si>
  <si>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</si>
  <si>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</si>
  <si>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</si>
  <si>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</si>
  <si>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</si>
  <si>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</si>
  <si>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</si>
  <si>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</si>
  <si>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Ликвидированы все выявленные на 1 января 2018г несанкионированные свалки в границах городов, шт.</t>
  </si>
  <si>
    <t>Численность населения, качество жизни которого улучшится в связи с ликвидацией выявленных на 1 января 2018 г. несанкционированных свалок в границах городов и наиболее опасных объектов накопленного экологического ущерба, тыс. чел.</t>
  </si>
  <si>
    <t>Общая площадь восстановленных, в том числе рекультивированных земель подверженных негативному воздействию накопленного вреда окружающей среде, гектар</t>
  </si>
  <si>
    <t>В 2019 году в Национальном проекте "Экология"Яковлевский район участие не принимает</t>
  </si>
  <si>
    <t>Региональный проект 5. Чистая страна</t>
  </si>
  <si>
    <t>Сумма контракта 2 000 000,00 руб. дата заключения контракта 30.09.2019г. Дата завершения работ по контракту 30.11.2019г. Поставщик ООО "Авто Мех Техника". Товар поступил. Оплачено 21.11.2019</t>
  </si>
  <si>
    <t>Сумма контракта 9019168,76 руб. от 18.07.2019 ООО "Семь футов", работы выполнены в полном объеме, акты подписаны 10.10.2019 г. Оплачено местный бюджет 23.10.2019 г., краевой бюджет 15.11.2019 г</t>
  </si>
  <si>
    <t>Заключен муниципальный контракт с единственным поставщиком ФГБУ «Центральный научно-исследовательский и проектный институт Министерства строительства и жилищно-коммунального хозяйства Российской Федерации». Сумма контракта 2 698 989,9 руб.  Дата завершения работ 31.12.2019г.</t>
  </si>
  <si>
    <t>1. Муниципальный контракт заключен 31.05.2019г. с АО "Примавтодор". Сумма МК 7 322 050,32 руб. Срок исполнения 31.08.2019г. Работы  выполнены на 100%. Оплачены 30.10.2019г. (с. Яковлевка, ул. Лазо; с. Минеральное, ул. Центральная; с. Варфолоеевка, ул. Набережная; с. Новосысоевка, ул. Комсомольская; с. Бельцово, ул. Утесовая; ж/д ст. Сысоевка, ул. Шоссейная)                                                             2. Муниципальный контракт заключен 05.08.2019г. с ИП Слинченко Сергей Александрович. Сумма МК 1 074 244,12 руб. Срок выполнения работ по 30.09.2019г. Работы выполнены. Оплачены 30.10.2019г. (ж/д ст. Сысоевка, ул. Шоссейная от д.16 до д.22)</t>
  </si>
  <si>
    <t>Сумма контракта 4 817 323,2, дата заключения контракта 09.07.2019г. Поставщик ООО ПСК "Гефест".  Подписано доп соглашение к контракту о переносе сроков исполнения контракта, в связи с погодными условиями с 23.08.2019г на 30.10.2019г. Работы выполнены в полном объеме, акт приемки подписаны 28.10.2019г.. Оплачено местный бюджет - 05.11.2019 г.  краевой бюджет - 15.11.2019 г.</t>
  </si>
  <si>
    <t>Сумма контракта 1 212 121,22 руб., дата заключения контракта 16.06.2019г. Дата завершения работ по контракту 31.08.2019г. Поставщик ООО "Хэппи Айленд". Гарантийное обязательство до 06.12.2019 года. Работы выполнены 5.12.2019 года. Оплачено 12.12.2019 года.</t>
  </si>
  <si>
    <t>Аукцион проведен 09.08.2019 г. Контракт заключен  с ООО "Строительная компания №1" (20.08.2019 г.) Сумма контракта 7224029 руб.  Работы выполниены, акты приемки подписаны 29.11.2019 года. Оплата местный бюджет 09.12.2019 года.</t>
  </si>
  <si>
    <t xml:space="preserve"> Контракт заключен с ООО "Строительная компания №1" (30.09.2019 г.) Сумма контракта 1234954,00 руб.  Работы выполниены на 1.12.2019г., акты приемки от 29.11.2019 года. Оплата местный бюджет 09.12.2019 года.</t>
  </si>
  <si>
    <t>Заключен муниципальный контракт с единственным поставщиком ООО "Сервис Групп". Сумма контракта 8 668 931 рублей. Работы завершены 28.11.2019 г, акты подлписаны. Оплачено местный бюджет 12.12.2019 года, краевой бюджет 16.12.2019 года.</t>
  </si>
  <si>
    <r>
      <rPr>
        <sz val="15"/>
        <rFont val="Times New Roman"/>
        <family val="1"/>
      </rPr>
      <t>Контракт заключен 26.08.2019 г. ООО "Сервис ДВ Групп. Сумма контракта 8891677,20 руб.  Работы выполнены в полном объеме, акты подписаны 25.11.2019 г.. Оплачено местный бюджет 28.11.2019 г., краевой бюджет 12.12.2019 г.</t>
    </r>
    <r>
      <rPr>
        <b/>
        <sz val="15"/>
        <rFont val="Times New Roman"/>
        <family val="1"/>
      </rPr>
      <t xml:space="preserve"> </t>
    </r>
  </si>
  <si>
    <t>Сумма контракта 1 212 121,21 руб., дата заключения контракта 23.07.2019г. Дата завершения работ по контракту 30.09.2019г. Поставщик ООО "Хэппи Айленд". Работы выполнены 25.11.2019 г.  Акты выполенных работы полдписаны 25.11.2019 года. Оплачено 13.12.2019 года.</t>
  </si>
  <si>
    <t>Сумма контракта 1 212 121,22 руб., дата заключения контракта 23.07.2019г. Дата завершения работ по контракту 30.09.2019г. Поставщик ООО "Хэппи Айленд". Работы выполнены 25.11.2019 г.  Акты выполенных работы полдписаны 25.11.2019 года. Оплачено 13.12.2019 года.</t>
  </si>
  <si>
    <t>Сумма контракта 1 149 483,54 руб., дата заключения контракта 23.07.2019г. Дата завершения работ по контракту 30.09.2019г. Поставщик ООО "Хэппи Айленд". Работы выполнены 25.11.2019 г.  Акты выполенных работы полдписаны 25.11.2019 года. Оплачено 13.12.2019 года.</t>
  </si>
  <si>
    <r>
      <t xml:space="preserve">профинанси-ровано (кассовый расход) /исполнение 
</t>
    </r>
    <r>
      <rPr>
        <b/>
        <sz val="20"/>
        <color indexed="41"/>
        <rFont val="Times New Roman"/>
        <family val="1"/>
      </rPr>
      <t>на 16.12.2019</t>
    </r>
  </si>
  <si>
    <t>Сумма контракта 7 315 190,90 руб., дата заключения контракта 16.07.2019 г. Дата завершения работ по контракту 15.12.2019 г. Поставщик ЗАО "Сканди Ком". Акты подписаны 09.12.2019 года. Оплата местный бюджет 16.12.2019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</si>
</sst>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0.0"/>
    <numFmt numFmtId="172" formatCode="0.000000"/>
  </numFmts>
  <fonts count="12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6"/>
      <color indexed="5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5"/>
      <color indexed="55"/>
      <name val="Times New Roman"/>
      <family val="1"/>
    </font>
    <font>
      <b/>
      <sz val="16"/>
      <color indexed="55"/>
      <name val="Times New Roman"/>
      <family val="1"/>
    </font>
    <font>
      <b/>
      <sz val="15"/>
      <color indexed="5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i/>
      <sz val="15"/>
      <color indexed="55"/>
      <name val="Times New Roman"/>
      <family val="1"/>
    </font>
    <font>
      <b/>
      <i/>
      <sz val="16"/>
      <color indexed="5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55"/>
      <name val="Calibri"/>
      <family val="2"/>
    </font>
    <font>
      <b/>
      <sz val="22"/>
      <name val="Times New Roman"/>
      <family val="1"/>
    </font>
    <font>
      <b/>
      <sz val="22"/>
      <color indexed="22"/>
      <name val="Times New Roman"/>
      <family val="1"/>
    </font>
    <font>
      <b/>
      <sz val="18"/>
      <color indexed="55"/>
      <name val="Times New Roman"/>
      <family val="1"/>
    </font>
    <font>
      <b/>
      <i/>
      <sz val="15"/>
      <color indexed="22"/>
      <name val="Times New Roman"/>
      <family val="1"/>
    </font>
    <font>
      <sz val="15"/>
      <color indexed="55"/>
      <name val="Calibri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color indexed="55"/>
      <name val="Times New Roman"/>
      <family val="1"/>
    </font>
    <font>
      <sz val="18"/>
      <name val="Times New Roman"/>
      <family val="1"/>
    </font>
    <font>
      <i/>
      <u val="single"/>
      <sz val="24"/>
      <name val="Times New Roman"/>
      <family val="1"/>
    </font>
    <font>
      <b/>
      <sz val="20"/>
      <name val="Times New Roman"/>
      <family val="1"/>
    </font>
    <font>
      <b/>
      <sz val="20"/>
      <color indexed="41"/>
      <name val="Times New Roman"/>
      <family val="1"/>
    </font>
    <font>
      <sz val="20"/>
      <color indexed="55"/>
      <name val="Calibri"/>
      <family val="2"/>
    </font>
    <font>
      <sz val="22"/>
      <color indexed="55"/>
      <name val="Calibri"/>
      <family val="2"/>
    </font>
    <font>
      <i/>
      <sz val="16"/>
      <color indexed="55"/>
      <name val="Times New Roman"/>
      <family val="1"/>
    </font>
    <font>
      <i/>
      <sz val="20"/>
      <name val="Times New Roman"/>
      <family val="1"/>
    </font>
    <font>
      <b/>
      <i/>
      <sz val="20"/>
      <color indexed="22"/>
      <name val="Times New Roman"/>
      <family val="1"/>
    </font>
    <font>
      <b/>
      <sz val="20"/>
      <color indexed="55"/>
      <name val="Calibri"/>
      <family val="2"/>
    </font>
    <font>
      <sz val="11"/>
      <color indexed="55"/>
      <name val="Times New Roman"/>
      <family val="1"/>
    </font>
    <font>
      <sz val="20"/>
      <color indexed="55"/>
      <name val="Times New Roman"/>
      <family val="1"/>
    </font>
    <font>
      <b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b/>
      <i/>
      <sz val="20"/>
      <name val="Times New Roman"/>
      <family val="1"/>
    </font>
    <font>
      <i/>
      <sz val="18"/>
      <name val="Times New Roman"/>
      <family val="1"/>
    </font>
    <font>
      <i/>
      <sz val="18"/>
      <color indexed="45"/>
      <name val="Times New Roman"/>
      <family val="1"/>
    </font>
    <font>
      <i/>
      <sz val="18"/>
      <color indexed="55"/>
      <name val="Times New Roman"/>
      <family val="1"/>
    </font>
    <font>
      <b/>
      <sz val="18"/>
      <color indexed="45"/>
      <name val="Times New Roman"/>
      <family val="1"/>
    </font>
    <font>
      <b/>
      <sz val="24"/>
      <color indexed="55"/>
      <name val="Times New Roman"/>
      <family val="1"/>
    </font>
    <font>
      <b/>
      <i/>
      <sz val="11"/>
      <color indexed="55"/>
      <name val="Times New Roman"/>
      <family val="1"/>
    </font>
    <font>
      <b/>
      <i/>
      <sz val="18"/>
      <color indexed="55"/>
      <name val="Times New Roman"/>
      <family val="1"/>
    </font>
    <font>
      <b/>
      <i/>
      <sz val="20"/>
      <color indexed="55"/>
      <name val="Times New Roman"/>
      <family val="1"/>
    </font>
    <font>
      <sz val="24"/>
      <color indexed="55"/>
      <name val="Times New Roman"/>
      <family val="1"/>
    </font>
    <font>
      <sz val="16"/>
      <color indexed="55"/>
      <name val="Calibri"/>
      <family val="2"/>
    </font>
    <font>
      <b/>
      <sz val="16"/>
      <color indexed="45"/>
      <name val="Times New Roman"/>
      <family val="1"/>
    </font>
    <font>
      <b/>
      <sz val="11"/>
      <color indexed="45"/>
      <name val="Calibri"/>
      <family val="2"/>
    </font>
    <font>
      <b/>
      <i/>
      <sz val="16"/>
      <name val="Times New Roman"/>
      <family val="1"/>
    </font>
    <font>
      <b/>
      <sz val="24"/>
      <color indexed="4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5"/>
      <color rgb="FF000000"/>
      <name val="Times New Roman"/>
      <family val="1"/>
    </font>
    <font>
      <i/>
      <sz val="15"/>
      <color rgb="FF000000"/>
      <name val="Times New Roman"/>
      <family val="1"/>
    </font>
    <font>
      <b/>
      <sz val="11"/>
      <color rgb="FF000000"/>
      <name val="Calibri"/>
      <family val="2"/>
    </font>
    <font>
      <sz val="15"/>
      <color rgb="FF000000"/>
      <name val="Calibri"/>
      <family val="2"/>
    </font>
    <font>
      <b/>
      <sz val="18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b/>
      <i/>
      <sz val="15"/>
      <color rgb="FF0070C0"/>
      <name val="Times New Roman"/>
      <family val="1"/>
    </font>
    <font>
      <sz val="22"/>
      <color rgb="FF000000"/>
      <name val="Calibri"/>
      <family val="2"/>
    </font>
    <font>
      <i/>
      <sz val="16"/>
      <color rgb="FF000000"/>
      <name val="Times New Roman"/>
      <family val="1"/>
    </font>
    <font>
      <b/>
      <i/>
      <sz val="20"/>
      <color rgb="FF0070C0"/>
      <name val="Times New Roman"/>
      <family val="1"/>
    </font>
    <font>
      <b/>
      <sz val="20"/>
      <color rgb="FF000000"/>
      <name val="Calibri"/>
      <family val="2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i/>
      <sz val="18"/>
      <color rgb="FFFF0000"/>
      <name val="Times New Roman"/>
      <family val="1"/>
    </font>
    <font>
      <i/>
      <sz val="18"/>
      <color theme="1"/>
      <name val="Times New Roman"/>
      <family val="1"/>
    </font>
    <font>
      <b/>
      <sz val="2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8"/>
      <color rgb="FF000000"/>
      <name val="Times New Roman"/>
      <family val="1"/>
    </font>
    <font>
      <b/>
      <i/>
      <sz val="20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000000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sz val="20"/>
      <color theme="1"/>
      <name val="Times New Roman"/>
      <family val="1"/>
    </font>
    <font>
      <sz val="20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3D5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5E0B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65" fontId="86" fillId="0" borderId="10" xfId="0" applyNumberFormat="1" applyFont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87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center" vertical="center"/>
    </xf>
    <xf numFmtId="164" fontId="88" fillId="34" borderId="10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164" fontId="88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49" fontId="14" fillId="35" borderId="16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 wrapText="1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20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164" fontId="90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5" fontId="89" fillId="0" borderId="11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top"/>
    </xf>
    <xf numFmtId="2" fontId="4" fillId="33" borderId="2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0" fontId="91" fillId="0" borderId="0" xfId="0" applyFont="1" applyAlignment="1">
      <alignment/>
    </xf>
    <xf numFmtId="3" fontId="3" fillId="34" borderId="22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165" fontId="86" fillId="0" borderId="15" xfId="0" applyNumberFormat="1" applyFont="1" applyFill="1" applyBorder="1" applyAlignment="1">
      <alignment horizontal="center" vertical="center"/>
    </xf>
    <xf numFmtId="165" fontId="86" fillId="0" borderId="25" xfId="0" applyNumberFormat="1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85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65" fontId="86" fillId="0" borderId="11" xfId="0" applyNumberFormat="1" applyFont="1" applyBorder="1" applyAlignment="1">
      <alignment horizontal="center" vertical="center"/>
    </xf>
    <xf numFmtId="0" fontId="87" fillId="13" borderId="11" xfId="0" applyFont="1" applyFill="1" applyBorder="1" applyAlignment="1">
      <alignment horizontal="center" vertical="center"/>
    </xf>
    <xf numFmtId="165" fontId="86" fillId="36" borderId="11" xfId="0" applyNumberFormat="1" applyFont="1" applyFill="1" applyBorder="1" applyAlignment="1">
      <alignment horizontal="center" vertical="center"/>
    </xf>
    <xf numFmtId="0" fontId="89" fillId="37" borderId="11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top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165" fontId="86" fillId="0" borderId="27" xfId="0" applyNumberFormat="1" applyFont="1" applyBorder="1" applyAlignment="1">
      <alignment horizontal="center" vertical="center"/>
    </xf>
    <xf numFmtId="165" fontId="86" fillId="0" borderId="15" xfId="0" applyNumberFormat="1" applyFont="1" applyFill="1" applyBorder="1" applyAlignment="1">
      <alignment horizontal="center" vertical="center"/>
    </xf>
    <xf numFmtId="165" fontId="89" fillId="0" borderId="10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165" fontId="8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0" fontId="86" fillId="38" borderId="30" xfId="0" applyFont="1" applyFill="1" applyBorder="1" applyAlignment="1">
      <alignment horizontal="center" vertical="center" wrapText="1"/>
    </xf>
    <xf numFmtId="0" fontId="86" fillId="38" borderId="11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165" fontId="86" fillId="40" borderId="1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65" fontId="95" fillId="41" borderId="32" xfId="0" applyNumberFormat="1" applyFont="1" applyFill="1" applyBorder="1" applyAlignment="1">
      <alignment horizontal="center" vertical="center"/>
    </xf>
    <xf numFmtId="165" fontId="86" fillId="40" borderId="23" xfId="0" applyNumberFormat="1" applyFont="1" applyFill="1" applyBorder="1" applyAlignment="1">
      <alignment horizontal="center" vertical="center"/>
    </xf>
    <xf numFmtId="2" fontId="23" fillId="40" borderId="12" xfId="0" applyNumberFormat="1" applyFont="1" applyFill="1" applyBorder="1" applyAlignment="1">
      <alignment horizontal="center" vertical="center" wrapText="1"/>
    </xf>
    <xf numFmtId="2" fontId="23" fillId="40" borderId="3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horizontal="center" vertical="center"/>
    </xf>
    <xf numFmtId="14" fontId="11" fillId="0" borderId="30" xfId="0" applyNumberFormat="1" applyFont="1" applyFill="1" applyBorder="1" applyAlignment="1">
      <alignment horizontal="center" vertical="center"/>
    </xf>
    <xf numFmtId="2" fontId="23" fillId="40" borderId="20" xfId="0" applyNumberFormat="1" applyFont="1" applyFill="1" applyBorder="1" applyAlignment="1">
      <alignment horizontal="center" vertical="center" wrapText="1"/>
    </xf>
    <xf numFmtId="2" fontId="23" fillId="40" borderId="30" xfId="0" applyNumberFormat="1" applyFont="1" applyFill="1" applyBorder="1" applyAlignment="1">
      <alignment horizontal="center" vertical="center" wrapText="1"/>
    </xf>
    <xf numFmtId="2" fontId="23" fillId="40" borderId="35" xfId="0" applyNumberFormat="1" applyFont="1" applyFill="1" applyBorder="1" applyAlignment="1">
      <alignment horizontal="center" vertical="center" wrapText="1"/>
    </xf>
    <xf numFmtId="2" fontId="25" fillId="40" borderId="11" xfId="0" applyNumberFormat="1" applyFont="1" applyFill="1" applyBorder="1" applyAlignment="1">
      <alignment horizontal="center" vertical="center" wrapText="1"/>
    </xf>
    <xf numFmtId="1" fontId="8" fillId="5" borderId="26" xfId="0" applyNumberFormat="1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17" fillId="42" borderId="26" xfId="0" applyFont="1" applyFill="1" applyBorder="1" applyAlignment="1">
      <alignment horizontal="left" vertical="center"/>
    </xf>
    <xf numFmtId="0" fontId="17" fillId="42" borderId="26" xfId="0" applyFont="1" applyFill="1" applyBorder="1" applyAlignment="1">
      <alignment horizontal="right" vertical="center"/>
    </xf>
    <xf numFmtId="0" fontId="3" fillId="42" borderId="26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2" fontId="25" fillId="36" borderId="11" xfId="0" applyNumberFormat="1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165" fontId="86" fillId="36" borderId="12" xfId="0" applyNumberFormat="1" applyFont="1" applyFill="1" applyBorder="1" applyAlignment="1">
      <alignment horizontal="center" vertical="center"/>
    </xf>
    <xf numFmtId="2" fontId="23" fillId="36" borderId="12" xfId="0" applyNumberFormat="1" applyFont="1" applyFill="1" applyBorder="1" applyAlignment="1">
      <alignment horizontal="center" vertical="center"/>
    </xf>
    <xf numFmtId="2" fontId="23" fillId="36" borderId="33" xfId="0" applyNumberFormat="1" applyFont="1" applyFill="1" applyBorder="1" applyAlignment="1">
      <alignment horizontal="center" vertical="center"/>
    </xf>
    <xf numFmtId="2" fontId="25" fillId="36" borderId="20" xfId="0" applyNumberFormat="1" applyFont="1" applyFill="1" applyBorder="1" applyAlignment="1">
      <alignment horizontal="center" vertical="center"/>
    </xf>
    <xf numFmtId="2" fontId="23" fillId="36" borderId="30" xfId="0" applyNumberFormat="1" applyFont="1" applyFill="1" applyBorder="1" applyAlignment="1">
      <alignment horizontal="center" vertical="center"/>
    </xf>
    <xf numFmtId="2" fontId="23" fillId="36" borderId="35" xfId="0" applyNumberFormat="1" applyFont="1" applyFill="1" applyBorder="1" applyAlignment="1">
      <alignment horizontal="center" vertical="center"/>
    </xf>
    <xf numFmtId="0" fontId="87" fillId="13" borderId="36" xfId="0" applyFont="1" applyFill="1" applyBorder="1" applyAlignment="1">
      <alignment horizontal="center" vertical="center"/>
    </xf>
    <xf numFmtId="2" fontId="25" fillId="40" borderId="20" xfId="0" applyNumberFormat="1" applyFont="1" applyFill="1" applyBorder="1" applyAlignment="1">
      <alignment horizontal="center" vertical="center" wrapText="1"/>
    </xf>
    <xf numFmtId="2" fontId="98" fillId="0" borderId="0" xfId="0" applyNumberFormat="1" applyFont="1" applyAlignment="1">
      <alignment/>
    </xf>
    <xf numFmtId="164" fontId="98" fillId="0" borderId="0" xfId="0" applyNumberFormat="1" applyFont="1" applyAlignment="1">
      <alignment horizontal="right"/>
    </xf>
    <xf numFmtId="0" fontId="0" fillId="6" borderId="0" xfId="0" applyFill="1" applyAlignment="1">
      <alignment/>
    </xf>
    <xf numFmtId="164" fontId="98" fillId="6" borderId="0" xfId="0" applyNumberFormat="1" applyFont="1" applyFill="1" applyAlignment="1">
      <alignment horizontal="right"/>
    </xf>
    <xf numFmtId="2" fontId="98" fillId="6" borderId="0" xfId="0" applyNumberFormat="1" applyFont="1" applyFill="1" applyAlignment="1">
      <alignment/>
    </xf>
    <xf numFmtId="2" fontId="25" fillId="40" borderId="12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165" fontId="95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/>
    </xf>
    <xf numFmtId="2" fontId="9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164" fontId="98" fillId="6" borderId="0" xfId="0" applyNumberFormat="1" applyFont="1" applyFill="1" applyBorder="1" applyAlignment="1">
      <alignment horizontal="right"/>
    </xf>
    <xf numFmtId="2" fontId="98" fillId="6" borderId="0" xfId="0" applyNumberFormat="1" applyFont="1" applyFill="1" applyBorder="1" applyAlignment="1">
      <alignment/>
    </xf>
    <xf numFmtId="2" fontId="98" fillId="6" borderId="29" xfId="0" applyNumberFormat="1" applyFont="1" applyFill="1" applyBorder="1" applyAlignment="1">
      <alignment/>
    </xf>
    <xf numFmtId="164" fontId="98" fillId="0" borderId="0" xfId="0" applyNumberFormat="1" applyFont="1" applyBorder="1" applyAlignment="1">
      <alignment horizontal="right"/>
    </xf>
    <xf numFmtId="2" fontId="98" fillId="0" borderId="0" xfId="0" applyNumberFormat="1" applyFont="1" applyBorder="1" applyAlignment="1">
      <alignment/>
    </xf>
    <xf numFmtId="2" fontId="99" fillId="0" borderId="29" xfId="0" applyNumberFormat="1" applyFont="1" applyFill="1" applyBorder="1" applyAlignment="1">
      <alignment horizontal="center" vertical="center" wrapText="1"/>
    </xf>
    <xf numFmtId="164" fontId="98" fillId="0" borderId="19" xfId="0" applyNumberFormat="1" applyFont="1" applyBorder="1" applyAlignment="1">
      <alignment horizontal="right"/>
    </xf>
    <xf numFmtId="165" fontId="95" fillId="0" borderId="19" xfId="0" applyNumberFormat="1" applyFont="1" applyFill="1" applyBorder="1" applyAlignment="1">
      <alignment horizontal="center" vertical="center"/>
    </xf>
    <xf numFmtId="2" fontId="99" fillId="0" borderId="19" xfId="0" applyNumberFormat="1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2" fontId="99" fillId="0" borderId="21" xfId="0" applyNumberFormat="1" applyFont="1" applyFill="1" applyBorder="1" applyAlignment="1">
      <alignment horizontal="center" vertical="center" wrapText="1"/>
    </xf>
    <xf numFmtId="49" fontId="11" fillId="40" borderId="0" xfId="0" applyNumberFormat="1" applyFont="1" applyFill="1" applyBorder="1" applyAlignment="1">
      <alignment horizontal="right" vertical="center"/>
    </xf>
    <xf numFmtId="49" fontId="11" fillId="40" borderId="28" xfId="0" applyNumberFormat="1" applyFont="1" applyFill="1" applyBorder="1" applyAlignment="1">
      <alignment horizontal="right" vertical="center"/>
    </xf>
    <xf numFmtId="49" fontId="11" fillId="40" borderId="37" xfId="0" applyNumberFormat="1" applyFont="1" applyFill="1" applyBorder="1" applyAlignment="1">
      <alignment horizontal="right" vertical="center"/>
    </xf>
    <xf numFmtId="49" fontId="11" fillId="40" borderId="19" xfId="0" applyNumberFormat="1" applyFont="1" applyFill="1" applyBorder="1" applyAlignment="1">
      <alignment horizontal="right" vertical="center"/>
    </xf>
    <xf numFmtId="49" fontId="8" fillId="41" borderId="0" xfId="0" applyNumberFormat="1" applyFont="1" applyFill="1" applyBorder="1" applyAlignment="1">
      <alignment horizontal="center" vertical="center"/>
    </xf>
    <xf numFmtId="49" fontId="9" fillId="41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2" fontId="98" fillId="7" borderId="0" xfId="0" applyNumberFormat="1" applyFont="1" applyFill="1" applyBorder="1" applyAlignment="1">
      <alignment/>
    </xf>
    <xf numFmtId="164" fontId="98" fillId="0" borderId="38" xfId="0" applyNumberFormat="1" applyFont="1" applyBorder="1" applyAlignment="1">
      <alignment horizontal="right"/>
    </xf>
    <xf numFmtId="2" fontId="98" fillId="0" borderId="38" xfId="0" applyNumberFormat="1" applyFont="1" applyBorder="1" applyAlignment="1">
      <alignment/>
    </xf>
    <xf numFmtId="2" fontId="98" fillId="0" borderId="39" xfId="0" applyNumberFormat="1" applyFont="1" applyBorder="1" applyAlignment="1">
      <alignment/>
    </xf>
    <xf numFmtId="49" fontId="11" fillId="40" borderId="28" xfId="0" applyNumberFormat="1" applyFont="1" applyFill="1" applyBorder="1" applyAlignment="1">
      <alignment horizontal="left" vertical="center"/>
    </xf>
    <xf numFmtId="1" fontId="23" fillId="11" borderId="18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1" fillId="0" borderId="0" xfId="0" applyFont="1" applyAlignment="1">
      <alignment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/>
    </xf>
    <xf numFmtId="0" fontId="103" fillId="0" borderId="0" xfId="0" applyFont="1" applyAlignment="1">
      <alignment vertical="center"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0" fontId="104" fillId="0" borderId="0" xfId="0" applyFont="1" applyFill="1" applyAlignment="1">
      <alignment/>
    </xf>
    <xf numFmtId="0" fontId="103" fillId="6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vertical="center"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vertical="center"/>
    </xf>
    <xf numFmtId="0" fontId="89" fillId="0" borderId="0" xfId="0" applyFont="1" applyAlignment="1">
      <alignment/>
    </xf>
    <xf numFmtId="0" fontId="89" fillId="0" borderId="0" xfId="0" applyFont="1" applyAlignment="1">
      <alignment vertical="center"/>
    </xf>
    <xf numFmtId="1" fontId="23" fillId="11" borderId="18" xfId="0" applyNumberFormat="1" applyFont="1" applyFill="1" applyBorder="1" applyAlignment="1">
      <alignment horizontal="left" vertical="center"/>
    </xf>
    <xf numFmtId="1" fontId="102" fillId="0" borderId="26" xfId="0" applyNumberFormat="1" applyFont="1" applyBorder="1" applyAlignment="1">
      <alignment horizontal="center" vertical="center" wrapText="1"/>
    </xf>
    <xf numFmtId="1" fontId="102" fillId="0" borderId="31" xfId="0" applyNumberFormat="1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/>
    </xf>
    <xf numFmtId="0" fontId="103" fillId="0" borderId="29" xfId="0" applyFont="1" applyBorder="1" applyAlignment="1">
      <alignment vertical="center"/>
    </xf>
    <xf numFmtId="0" fontId="103" fillId="0" borderId="19" xfId="0" applyFont="1" applyBorder="1" applyAlignment="1">
      <alignment vertical="center"/>
    </xf>
    <xf numFmtId="0" fontId="103" fillId="0" borderId="21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19" xfId="0" applyFont="1" applyBorder="1" applyAlignment="1">
      <alignment vertical="center"/>
    </xf>
    <xf numFmtId="0" fontId="27" fillId="36" borderId="40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2" fontId="25" fillId="40" borderId="33" xfId="0" applyNumberFormat="1" applyFont="1" applyFill="1" applyBorder="1" applyAlignment="1">
      <alignment horizontal="center" vertical="center" wrapText="1"/>
    </xf>
    <xf numFmtId="4" fontId="95" fillId="41" borderId="32" xfId="0" applyNumberFormat="1" applyFont="1" applyFill="1" applyBorder="1" applyAlignment="1">
      <alignment horizontal="center" vertical="center"/>
    </xf>
    <xf numFmtId="165" fontId="105" fillId="2" borderId="11" xfId="0" applyNumberFormat="1" applyFont="1" applyFill="1" applyBorder="1" applyAlignment="1">
      <alignment horizontal="center" vertical="center"/>
    </xf>
    <xf numFmtId="14" fontId="106" fillId="2" borderId="11" xfId="0" applyNumberFormat="1" applyFont="1" applyFill="1" applyBorder="1" applyAlignment="1">
      <alignment horizontal="center" vertical="center"/>
    </xf>
    <xf numFmtId="3" fontId="23" fillId="2" borderId="11" xfId="0" applyNumberFormat="1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vertical="center" wrapText="1"/>
    </xf>
    <xf numFmtId="0" fontId="107" fillId="0" borderId="11" xfId="0" applyFont="1" applyBorder="1" applyAlignment="1">
      <alignment horizontal="center" vertical="center"/>
    </xf>
    <xf numFmtId="14" fontId="108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0" fontId="87" fillId="34" borderId="30" xfId="0" applyFont="1" applyFill="1" applyBorder="1" applyAlignment="1">
      <alignment vertical="center"/>
    </xf>
    <xf numFmtId="165" fontId="105" fillId="2" borderId="30" xfId="0" applyNumberFormat="1" applyFont="1" applyFill="1" applyBorder="1" applyAlignment="1">
      <alignment horizontal="center" vertical="center"/>
    </xf>
    <xf numFmtId="3" fontId="23" fillId="2" borderId="30" xfId="0" applyNumberFormat="1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vertical="center" wrapText="1"/>
    </xf>
    <xf numFmtId="0" fontId="107" fillId="0" borderId="12" xfId="0" applyFont="1" applyBorder="1" applyAlignment="1">
      <alignment horizontal="center" vertical="center"/>
    </xf>
    <xf numFmtId="14" fontId="108" fillId="0" borderId="12" xfId="0" applyNumberFormat="1" applyFont="1" applyFill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23" fillId="2" borderId="11" xfId="0" applyNumberFormat="1" applyFont="1" applyFill="1" applyBorder="1" applyAlignment="1">
      <alignment horizontal="left" vertical="center"/>
    </xf>
    <xf numFmtId="3" fontId="23" fillId="2" borderId="30" xfId="0" applyNumberFormat="1" applyFont="1" applyFill="1" applyBorder="1" applyAlignment="1">
      <alignment horizontal="left" vertical="center"/>
    </xf>
    <xf numFmtId="165" fontId="95" fillId="41" borderId="42" xfId="0" applyNumberFormat="1" applyFont="1" applyFill="1" applyBorder="1" applyAlignment="1">
      <alignment horizontal="center" vertical="center"/>
    </xf>
    <xf numFmtId="49" fontId="8" fillId="41" borderId="43" xfId="0" applyNumberFormat="1" applyFont="1" applyFill="1" applyBorder="1" applyAlignment="1">
      <alignment horizontal="center" vertical="center"/>
    </xf>
    <xf numFmtId="165" fontId="86" fillId="0" borderId="43" xfId="0" applyNumberFormat="1" applyFont="1" applyFill="1" applyBorder="1" applyAlignment="1">
      <alignment horizontal="center" vertical="center"/>
    </xf>
    <xf numFmtId="0" fontId="86" fillId="0" borderId="43" xfId="0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vertical="center"/>
    </xf>
    <xf numFmtId="4" fontId="95" fillId="41" borderId="42" xfId="0" applyNumberFormat="1" applyFont="1" applyFill="1" applyBorder="1" applyAlignment="1">
      <alignment horizontal="center" vertical="center"/>
    </xf>
    <xf numFmtId="49" fontId="8" fillId="41" borderId="45" xfId="0" applyNumberFormat="1" applyFont="1" applyFill="1" applyBorder="1" applyAlignment="1">
      <alignment horizontal="center" vertical="center"/>
    </xf>
    <xf numFmtId="49" fontId="8" fillId="41" borderId="28" xfId="0" applyNumberFormat="1" applyFont="1" applyFill="1" applyBorder="1" applyAlignment="1">
      <alignment horizontal="center" vertical="center"/>
    </xf>
    <xf numFmtId="165" fontId="86" fillId="40" borderId="12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0" borderId="33" xfId="0" applyNumberFormat="1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2" borderId="35" xfId="0" applyNumberFormat="1" applyFont="1" applyFill="1" applyBorder="1" applyAlignment="1">
      <alignment horizontal="center" vertical="center"/>
    </xf>
    <xf numFmtId="14" fontId="40" fillId="0" borderId="12" xfId="0" applyNumberFormat="1" applyFont="1" applyFill="1" applyBorder="1" applyAlignment="1">
      <alignment horizontal="center" vertical="center"/>
    </xf>
    <xf numFmtId="14" fontId="23" fillId="2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14" fontId="23" fillId="2" borderId="30" xfId="0" applyNumberFormat="1" applyFont="1" applyFill="1" applyBorder="1" applyAlignment="1">
      <alignment horizontal="center" vertical="center"/>
    </xf>
    <xf numFmtId="1" fontId="102" fillId="5" borderId="2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89" fillId="0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23" fillId="36" borderId="11" xfId="0" applyNumberFormat="1" applyFont="1" applyFill="1" applyBorder="1" applyAlignment="1">
      <alignment horizontal="center" vertical="center"/>
    </xf>
    <xf numFmtId="4" fontId="23" fillId="36" borderId="20" xfId="0" applyNumberFormat="1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 wrapText="1"/>
    </xf>
    <xf numFmtId="4" fontId="3" fillId="36" borderId="30" xfId="0" applyNumberFormat="1" applyFont="1" applyFill="1" applyBorder="1" applyAlignment="1">
      <alignment horizontal="center" vertical="center"/>
    </xf>
    <xf numFmtId="4" fontId="8" fillId="37" borderId="30" xfId="0" applyNumberFormat="1" applyFont="1" applyFill="1" applyBorder="1" applyAlignment="1">
      <alignment horizontal="center" vertical="center" wrapText="1"/>
    </xf>
    <xf numFmtId="4" fontId="4" fillId="37" borderId="20" xfId="0" applyNumberFormat="1" applyFont="1" applyFill="1" applyBorder="1" applyAlignment="1">
      <alignment horizontal="center" vertical="center" wrapText="1"/>
    </xf>
    <xf numFmtId="4" fontId="8" fillId="37" borderId="35" xfId="0" applyNumberFormat="1" applyFont="1" applyFill="1" applyBorder="1" applyAlignment="1">
      <alignment horizontal="center" vertical="center" wrapText="1"/>
    </xf>
    <xf numFmtId="4" fontId="85" fillId="0" borderId="11" xfId="0" applyNumberFormat="1" applyFont="1" applyBorder="1" applyAlignment="1">
      <alignment/>
    </xf>
    <xf numFmtId="49" fontId="8" fillId="0" borderId="37" xfId="0" applyNumberFormat="1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165" fontId="86" fillId="0" borderId="19" xfId="0" applyNumberFormat="1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Fill="1" applyAlignment="1">
      <alignment/>
    </xf>
    <xf numFmtId="2" fontId="111" fillId="0" borderId="0" xfId="0" applyNumberFormat="1" applyFont="1" applyAlignment="1">
      <alignment/>
    </xf>
    <xf numFmtId="2" fontId="111" fillId="6" borderId="0" xfId="0" applyNumberFormat="1" applyFont="1" applyFill="1" applyAlignment="1">
      <alignment/>
    </xf>
    <xf numFmtId="0" fontId="112" fillId="0" borderId="0" xfId="0" applyFont="1" applyFill="1" applyAlignment="1">
      <alignment/>
    </xf>
    <xf numFmtId="164" fontId="98" fillId="6" borderId="0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10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13" fillId="5" borderId="0" xfId="0" applyFont="1" applyFill="1" applyAlignment="1">
      <alignment vertical="center"/>
    </xf>
    <xf numFmtId="2" fontId="98" fillId="6" borderId="0" xfId="0" applyNumberFormat="1" applyFont="1" applyFill="1" applyAlignment="1">
      <alignment horizontal="right"/>
    </xf>
    <xf numFmtId="2" fontId="98" fillId="0" borderId="0" xfId="0" applyNumberFormat="1" applyFont="1" applyAlignment="1">
      <alignment horizontal="right"/>
    </xf>
    <xf numFmtId="0" fontId="95" fillId="43" borderId="0" xfId="0" applyFont="1" applyFill="1" applyAlignment="1">
      <alignment horizontal="right" vertical="center"/>
    </xf>
    <xf numFmtId="165" fontId="89" fillId="0" borderId="10" xfId="0" applyNumberFormat="1" applyFont="1" applyFill="1" applyBorder="1" applyAlignment="1">
      <alignment horizontal="center" vertical="center"/>
    </xf>
    <xf numFmtId="165" fontId="86" fillId="0" borderId="11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/>
    </xf>
    <xf numFmtId="0" fontId="87" fillId="34" borderId="11" xfId="0" applyFont="1" applyFill="1" applyBorder="1" applyAlignment="1">
      <alignment vertical="center" wrapText="1"/>
    </xf>
    <xf numFmtId="3" fontId="115" fillId="34" borderId="20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166" fontId="3" fillId="34" borderId="11" xfId="0" applyNumberFormat="1" applyFont="1" applyFill="1" applyBorder="1" applyAlignment="1">
      <alignment horizontal="center" vertical="center"/>
    </xf>
    <xf numFmtId="167" fontId="3" fillId="34" borderId="11" xfId="0" applyNumberFormat="1" applyFont="1" applyFill="1" applyBorder="1" applyAlignment="1">
      <alignment horizontal="center" vertical="center"/>
    </xf>
    <xf numFmtId="3" fontId="115" fillId="34" borderId="13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168" fontId="89" fillId="0" borderId="11" xfId="0" applyNumberFormat="1" applyFont="1" applyFill="1" applyBorder="1" applyAlignment="1">
      <alignment horizontal="center" vertical="center"/>
    </xf>
    <xf numFmtId="168" fontId="86" fillId="0" borderId="11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165" fontId="3" fillId="34" borderId="11" xfId="0" applyNumberFormat="1" applyFont="1" applyFill="1" applyBorder="1" applyAlignment="1">
      <alignment horizontal="center" vertical="center"/>
    </xf>
    <xf numFmtId="165" fontId="3" fillId="34" borderId="2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166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166" fontId="86" fillId="0" borderId="11" xfId="0" applyNumberFormat="1" applyFont="1" applyFill="1" applyBorder="1" applyAlignment="1">
      <alignment horizontal="center" vertical="center"/>
    </xf>
    <xf numFmtId="167" fontId="86" fillId="0" borderId="11" xfId="0" applyNumberFormat="1" applyFont="1" applyFill="1" applyBorder="1" applyAlignment="1">
      <alignment horizontal="center" vertical="center"/>
    </xf>
    <xf numFmtId="166" fontId="89" fillId="0" borderId="11" xfId="0" applyNumberFormat="1" applyFont="1" applyFill="1" applyBorder="1" applyAlignment="1">
      <alignment horizontal="center" vertical="center"/>
    </xf>
    <xf numFmtId="167" fontId="89" fillId="0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166" fontId="3" fillId="34" borderId="22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169" fontId="3" fillId="34" borderId="11" xfId="0" applyNumberFormat="1" applyFont="1" applyFill="1" applyBorder="1" applyAlignment="1">
      <alignment horizontal="center" vertical="center"/>
    </xf>
    <xf numFmtId="169" fontId="3" fillId="34" borderId="22" xfId="0" applyNumberFormat="1" applyFont="1" applyFill="1" applyBorder="1" applyAlignment="1">
      <alignment horizontal="center" vertical="center"/>
    </xf>
    <xf numFmtId="165" fontId="105" fillId="2" borderId="10" xfId="0" applyNumberFormat="1" applyFont="1" applyFill="1" applyBorder="1" applyAlignment="1">
      <alignment horizontal="center" vertical="center"/>
    </xf>
    <xf numFmtId="14" fontId="106" fillId="2" borderId="10" xfId="0" applyNumberFormat="1" applyFont="1" applyFill="1" applyBorder="1" applyAlignment="1">
      <alignment horizontal="center" vertical="center"/>
    </xf>
    <xf numFmtId="3" fontId="23" fillId="2" borderId="10" xfId="0" applyNumberFormat="1" applyFont="1" applyFill="1" applyBorder="1" applyAlignment="1">
      <alignment horizontal="left" vertical="center"/>
    </xf>
    <xf numFmtId="3" fontId="23" fillId="2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2" borderId="13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6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164" fontId="90" fillId="0" borderId="11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90" fillId="0" borderId="15" xfId="0" applyNumberFormat="1" applyFont="1" applyBorder="1" applyAlignment="1">
      <alignment horizontal="center" vertical="center"/>
    </xf>
    <xf numFmtId="171" fontId="110" fillId="0" borderId="0" xfId="0" applyNumberFormat="1" applyFont="1" applyAlignment="1">
      <alignment/>
    </xf>
    <xf numFmtId="2" fontId="27" fillId="36" borderId="40" xfId="0" applyNumberFormat="1" applyFont="1" applyFill="1" applyBorder="1" applyAlignment="1">
      <alignment horizontal="center" vertical="center"/>
    </xf>
    <xf numFmtId="165" fontId="23" fillId="2" borderId="11" xfId="0" applyNumberFormat="1" applyFont="1" applyFill="1" applyBorder="1" applyAlignment="1">
      <alignment horizontal="center" vertical="center"/>
    </xf>
    <xf numFmtId="172" fontId="27" fillId="36" borderId="40" xfId="0" applyNumberFormat="1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0" fontId="4" fillId="44" borderId="25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165" fontId="86" fillId="0" borderId="10" xfId="0" applyNumberFormat="1" applyFont="1" applyFill="1" applyBorder="1" applyAlignment="1">
      <alignment horizontal="center" vertical="center"/>
    </xf>
    <xf numFmtId="165" fontId="86" fillId="0" borderId="25" xfId="0" applyNumberFormat="1" applyFont="1" applyFill="1" applyBorder="1" applyAlignment="1">
      <alignment horizontal="center" vertical="center"/>
    </xf>
    <xf numFmtId="165" fontId="86" fillId="0" borderId="15" xfId="0" applyNumberFormat="1" applyFont="1" applyFill="1" applyBorder="1" applyAlignment="1">
      <alignment horizontal="center" vertical="center"/>
    </xf>
    <xf numFmtId="0" fontId="22" fillId="44" borderId="10" xfId="0" applyFont="1" applyFill="1" applyBorder="1" applyAlignment="1">
      <alignment horizontal="center" vertical="center" wrapText="1"/>
    </xf>
    <xf numFmtId="0" fontId="22" fillId="44" borderId="25" xfId="0" applyFont="1" applyFill="1" applyBorder="1" applyAlignment="1">
      <alignment horizontal="center" vertical="center" wrapText="1"/>
    </xf>
    <xf numFmtId="0" fontId="22" fillId="44" borderId="15" xfId="0" applyFont="1" applyFill="1" applyBorder="1" applyAlignment="1">
      <alignment horizontal="center" vertical="center" wrapText="1"/>
    </xf>
    <xf numFmtId="0" fontId="85" fillId="44" borderId="10" xfId="0" applyFont="1" applyFill="1" applyBorder="1" applyAlignment="1">
      <alignment horizontal="center" vertical="center" wrapText="1"/>
    </xf>
    <xf numFmtId="0" fontId="85" fillId="44" borderId="25" xfId="0" applyFont="1" applyFill="1" applyBorder="1" applyAlignment="1">
      <alignment horizontal="center" vertical="center" wrapText="1"/>
    </xf>
    <xf numFmtId="0" fontId="85" fillId="44" borderId="15" xfId="0" applyFont="1" applyFill="1" applyBorder="1" applyAlignment="1">
      <alignment horizontal="center" vertical="center" wrapText="1"/>
    </xf>
    <xf numFmtId="0" fontId="87" fillId="13" borderId="22" xfId="0" applyFont="1" applyFill="1" applyBorder="1" applyAlignment="1">
      <alignment horizontal="center"/>
    </xf>
    <xf numFmtId="0" fontId="87" fillId="13" borderId="48" xfId="0" applyFont="1" applyFill="1" applyBorder="1" applyAlignment="1">
      <alignment horizontal="center"/>
    </xf>
    <xf numFmtId="0" fontId="87" fillId="13" borderId="49" xfId="0" applyFont="1" applyFill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4" fillId="44" borderId="10" xfId="0" applyFont="1" applyFill="1" applyBorder="1" applyAlignment="1">
      <alignment horizontal="left" vertical="center" wrapText="1"/>
    </xf>
    <xf numFmtId="0" fontId="4" fillId="44" borderId="25" xfId="0" applyFont="1" applyFill="1" applyBorder="1" applyAlignment="1">
      <alignment horizontal="left" vertical="center" wrapText="1"/>
    </xf>
    <xf numFmtId="0" fontId="4" fillId="44" borderId="15" xfId="0" applyFont="1" applyFill="1" applyBorder="1" applyAlignment="1">
      <alignment horizontal="left" vertical="center" wrapText="1"/>
    </xf>
    <xf numFmtId="165" fontId="22" fillId="44" borderId="10" xfId="0" applyNumberFormat="1" applyFont="1" applyFill="1" applyBorder="1" applyAlignment="1">
      <alignment horizontal="center" vertical="center" wrapText="1"/>
    </xf>
    <xf numFmtId="165" fontId="22" fillId="44" borderId="25" xfId="0" applyNumberFormat="1" applyFont="1" applyFill="1" applyBorder="1" applyAlignment="1">
      <alignment horizontal="center" vertical="center" wrapText="1"/>
    </xf>
    <xf numFmtId="165" fontId="22" fillId="44" borderId="15" xfId="0" applyNumberFormat="1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/>
    </xf>
    <xf numFmtId="49" fontId="15" fillId="45" borderId="11" xfId="0" applyNumberFormat="1" applyFont="1" applyFill="1" applyBorder="1" applyAlignment="1">
      <alignment horizontal="center" vertical="center"/>
    </xf>
    <xf numFmtId="169" fontId="4" fillId="44" borderId="10" xfId="0" applyNumberFormat="1" applyFont="1" applyFill="1" applyBorder="1" applyAlignment="1">
      <alignment horizontal="center" vertical="center" wrapText="1"/>
    </xf>
    <xf numFmtId="169" fontId="4" fillId="44" borderId="25" xfId="0" applyNumberFormat="1" applyFont="1" applyFill="1" applyBorder="1" applyAlignment="1">
      <alignment horizontal="center" vertical="center" wrapText="1"/>
    </xf>
    <xf numFmtId="169" fontId="4" fillId="44" borderId="15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  <xf numFmtId="2" fontId="4" fillId="46" borderId="11" xfId="0" applyNumberFormat="1" applyFont="1" applyFill="1" applyBorder="1" applyAlignment="1">
      <alignment horizontal="center" vertical="center" wrapText="1"/>
    </xf>
    <xf numFmtId="2" fontId="4" fillId="46" borderId="20" xfId="0" applyNumberFormat="1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9" fillId="47" borderId="31" xfId="0" applyFont="1" applyFill="1" applyBorder="1" applyAlignment="1">
      <alignment horizontal="center" vertical="center" wrapText="1"/>
    </xf>
    <xf numFmtId="0" fontId="9" fillId="47" borderId="37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49" fontId="10" fillId="34" borderId="50" xfId="0" applyNumberFormat="1" applyFont="1" applyFill="1" applyBorder="1" applyAlignment="1">
      <alignment horizontal="center" vertical="center"/>
    </xf>
    <xf numFmtId="49" fontId="10" fillId="34" borderId="51" xfId="0" applyNumberFormat="1" applyFont="1" applyFill="1" applyBorder="1" applyAlignment="1">
      <alignment horizontal="center" vertical="center"/>
    </xf>
    <xf numFmtId="165" fontId="86" fillId="35" borderId="11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top" wrapText="1"/>
    </xf>
    <xf numFmtId="1" fontId="4" fillId="0" borderId="52" xfId="0" applyNumberFormat="1" applyFont="1" applyBorder="1" applyAlignment="1">
      <alignment horizontal="center" vertical="top" wrapText="1"/>
    </xf>
    <xf numFmtId="4" fontId="95" fillId="41" borderId="42" xfId="0" applyNumberFormat="1" applyFont="1" applyFill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top" wrapText="1"/>
    </xf>
    <xf numFmtId="0" fontId="86" fillId="0" borderId="52" xfId="0" applyFont="1" applyBorder="1" applyAlignment="1">
      <alignment horizontal="center" vertical="top" wrapText="1"/>
    </xf>
    <xf numFmtId="49" fontId="8" fillId="41" borderId="45" xfId="0" applyNumberFormat="1" applyFont="1" applyFill="1" applyBorder="1" applyAlignment="1">
      <alignment horizontal="center" vertical="center"/>
    </xf>
    <xf numFmtId="49" fontId="8" fillId="41" borderId="28" xfId="0" applyNumberFormat="1" applyFont="1" applyFill="1" applyBorder="1" applyAlignment="1">
      <alignment horizontal="center" vertical="center"/>
    </xf>
    <xf numFmtId="49" fontId="8" fillId="41" borderId="37" xfId="0" applyNumberFormat="1" applyFont="1" applyFill="1" applyBorder="1" applyAlignment="1">
      <alignment horizontal="center" vertical="center"/>
    </xf>
    <xf numFmtId="0" fontId="93" fillId="41" borderId="42" xfId="0" applyFont="1" applyFill="1" applyBorder="1" applyAlignment="1">
      <alignment horizontal="center" vertical="center" wrapText="1"/>
    </xf>
    <xf numFmtId="0" fontId="93" fillId="41" borderId="53" xfId="0" applyFont="1" applyFill="1" applyBorder="1" applyAlignment="1">
      <alignment horizontal="center" vertical="center" wrapText="1"/>
    </xf>
    <xf numFmtId="0" fontId="93" fillId="41" borderId="52" xfId="0" applyFont="1" applyFill="1" applyBorder="1" applyAlignment="1">
      <alignment horizontal="center" vertical="center" wrapText="1"/>
    </xf>
    <xf numFmtId="165" fontId="86" fillId="41" borderId="43" xfId="0" applyNumberFormat="1" applyFont="1" applyFill="1" applyBorder="1" applyAlignment="1">
      <alignment horizontal="center" vertical="center"/>
    </xf>
    <xf numFmtId="165" fontId="86" fillId="41" borderId="0" xfId="0" applyNumberFormat="1" applyFont="1" applyFill="1" applyBorder="1" applyAlignment="1">
      <alignment horizontal="center" vertical="center"/>
    </xf>
    <xf numFmtId="165" fontId="86" fillId="41" borderId="19" xfId="0" applyNumberFormat="1" applyFont="1" applyFill="1" applyBorder="1" applyAlignment="1">
      <alignment horizontal="center" vertical="center"/>
    </xf>
    <xf numFmtId="0" fontId="118" fillId="11" borderId="17" xfId="0" applyFont="1" applyFill="1" applyBorder="1" applyAlignment="1">
      <alignment horizontal="center" vertical="center"/>
    </xf>
    <xf numFmtId="0" fontId="118" fillId="11" borderId="26" xfId="0" applyFont="1" applyFill="1" applyBorder="1" applyAlignment="1">
      <alignment horizontal="center" vertical="center"/>
    </xf>
    <xf numFmtId="0" fontId="118" fillId="11" borderId="31" xfId="0" applyFont="1" applyFill="1" applyBorder="1" applyAlignment="1">
      <alignment horizontal="center" vertical="center"/>
    </xf>
    <xf numFmtId="165" fontId="86" fillId="35" borderId="22" xfId="0" applyNumberFormat="1" applyFont="1" applyFill="1" applyBorder="1" applyAlignment="1">
      <alignment horizontal="center" vertical="center"/>
    </xf>
    <xf numFmtId="165" fontId="86" fillId="35" borderId="48" xfId="0" applyNumberFormat="1" applyFont="1" applyFill="1" applyBorder="1" applyAlignment="1">
      <alignment horizontal="center" vertical="center"/>
    </xf>
    <xf numFmtId="49" fontId="15" fillId="33" borderId="55" xfId="0" applyNumberFormat="1" applyFont="1" applyFill="1" applyBorder="1" applyAlignment="1">
      <alignment horizontal="center" vertical="center"/>
    </xf>
    <xf numFmtId="49" fontId="15" fillId="33" borderId="51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89" fillId="0" borderId="10" xfId="0" applyNumberFormat="1" applyFont="1" applyFill="1" applyBorder="1" applyAlignment="1">
      <alignment horizontal="center" vertical="center"/>
    </xf>
    <xf numFmtId="165" fontId="89" fillId="0" borderId="25" xfId="0" applyNumberFormat="1" applyFont="1" applyFill="1" applyBorder="1" applyAlignment="1">
      <alignment horizontal="center" vertical="center"/>
    </xf>
    <xf numFmtId="165" fontId="89" fillId="0" borderId="15" xfId="0" applyNumberFormat="1" applyFont="1" applyFill="1" applyBorder="1" applyAlignment="1">
      <alignment horizontal="center" vertical="center"/>
    </xf>
    <xf numFmtId="0" fontId="27" fillId="36" borderId="25" xfId="0" applyFont="1" applyFill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19" fillId="0" borderId="56" xfId="0" applyFont="1" applyBorder="1" applyAlignment="1">
      <alignment horizontal="center" vertical="center" wrapText="1"/>
    </xf>
    <xf numFmtId="49" fontId="10" fillId="34" borderId="55" xfId="0" applyNumberFormat="1" applyFont="1" applyFill="1" applyBorder="1" applyAlignment="1">
      <alignment horizontal="center" vertical="center"/>
    </xf>
    <xf numFmtId="2" fontId="96" fillId="40" borderId="27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0" fontId="96" fillId="40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86" fillId="40" borderId="12" xfId="0" applyFont="1" applyFill="1" applyBorder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6" fillId="40" borderId="30" xfId="0" applyFont="1" applyFill="1" applyBorder="1" applyAlignment="1">
      <alignment horizontal="center" vertical="center" wrapText="1"/>
    </xf>
    <xf numFmtId="165" fontId="86" fillId="40" borderId="12" xfId="0" applyNumberFormat="1" applyFont="1" applyFill="1" applyBorder="1" applyAlignment="1">
      <alignment horizontal="center" vertical="center"/>
    </xf>
    <xf numFmtId="165" fontId="86" fillId="40" borderId="11" xfId="0" applyNumberFormat="1" applyFont="1" applyFill="1" applyBorder="1" applyAlignment="1">
      <alignment horizontal="center" vertical="center"/>
    </xf>
    <xf numFmtId="165" fontId="86" fillId="40" borderId="30" xfId="0" applyNumberFormat="1" applyFont="1" applyFill="1" applyBorder="1" applyAlignment="1">
      <alignment horizontal="center" vertical="center"/>
    </xf>
    <xf numFmtId="49" fontId="11" fillId="40" borderId="57" xfId="0" applyNumberFormat="1" applyFont="1" applyFill="1" applyBorder="1" applyAlignment="1">
      <alignment horizontal="center" vertical="center"/>
    </xf>
    <xf numFmtId="49" fontId="11" fillId="40" borderId="16" xfId="0" applyNumberFormat="1" applyFont="1" applyFill="1" applyBorder="1" applyAlignment="1">
      <alignment horizontal="center" vertical="center"/>
    </xf>
    <xf numFmtId="49" fontId="11" fillId="40" borderId="34" xfId="0" applyNumberFormat="1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3" fillId="36" borderId="59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87" fillId="13" borderId="61" xfId="0" applyFont="1" applyFill="1" applyBorder="1" applyAlignment="1">
      <alignment horizontal="center" vertical="center"/>
    </xf>
    <xf numFmtId="0" fontId="87" fillId="13" borderId="26" xfId="0" applyFont="1" applyFill="1" applyBorder="1" applyAlignment="1">
      <alignment horizontal="center" vertical="center"/>
    </xf>
    <xf numFmtId="0" fontId="87" fillId="13" borderId="31" xfId="0" applyFont="1" applyFill="1" applyBorder="1" applyAlignment="1">
      <alignment horizontal="center" vertical="center"/>
    </xf>
    <xf numFmtId="165" fontId="86" fillId="0" borderId="27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4" fontId="55" fillId="0" borderId="25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49" fontId="40" fillId="2" borderId="57" xfId="0" applyNumberFormat="1" applyFont="1" applyFill="1" applyBorder="1" applyAlignment="1">
      <alignment horizontal="center" vertical="center"/>
    </xf>
    <xf numFmtId="49" fontId="40" fillId="2" borderId="16" xfId="0" applyNumberFormat="1" applyFont="1" applyFill="1" applyBorder="1" applyAlignment="1">
      <alignment horizontal="center" vertical="center"/>
    </xf>
    <xf numFmtId="49" fontId="40" fillId="2" borderId="55" xfId="0" applyNumberFormat="1" applyFont="1" applyFill="1" applyBorder="1" applyAlignment="1">
      <alignment horizontal="center" vertical="center"/>
    </xf>
    <xf numFmtId="0" fontId="39" fillId="13" borderId="45" xfId="0" applyFont="1" applyFill="1" applyBorder="1" applyAlignment="1">
      <alignment horizontal="center" vertical="center" wrapText="1"/>
    </xf>
    <xf numFmtId="0" fontId="39" fillId="13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47" borderId="45" xfId="0" applyFont="1" applyFill="1" applyBorder="1" applyAlignment="1">
      <alignment horizontal="center" vertical="center" wrapText="1"/>
    </xf>
    <xf numFmtId="0" fontId="9" fillId="47" borderId="43" xfId="0" applyFont="1" applyFill="1" applyBorder="1" applyAlignment="1">
      <alignment horizontal="center" vertical="center" wrapText="1"/>
    </xf>
    <xf numFmtId="0" fontId="117" fillId="0" borderId="28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3" fillId="43" borderId="42" xfId="0" applyFont="1" applyFill="1" applyBorder="1" applyAlignment="1">
      <alignment horizontal="center" vertical="center" wrapText="1"/>
    </xf>
    <xf numFmtId="0" fontId="93" fillId="43" borderId="53" xfId="0" applyFont="1" applyFill="1" applyBorder="1" applyAlignment="1">
      <alignment horizontal="center" vertical="center" wrapText="1"/>
    </xf>
    <xf numFmtId="0" fontId="93" fillId="43" borderId="52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96" fillId="4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27" fillId="36" borderId="56" xfId="0" applyFont="1" applyFill="1" applyBorder="1" applyAlignment="1">
      <alignment horizontal="center" vertical="center" wrapText="1"/>
    </xf>
    <xf numFmtId="0" fontId="27" fillId="36" borderId="57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7" fillId="36" borderId="34" xfId="0" applyFont="1" applyFill="1" applyBorder="1" applyAlignment="1">
      <alignment horizontal="center" vertical="center"/>
    </xf>
    <xf numFmtId="0" fontId="93" fillId="41" borderId="42" xfId="0" applyFont="1" applyFill="1" applyBorder="1" applyAlignment="1">
      <alignment horizontal="left" vertical="center" wrapText="1"/>
    </xf>
    <xf numFmtId="0" fontId="93" fillId="41" borderId="53" xfId="0" applyFont="1" applyFill="1" applyBorder="1" applyAlignment="1">
      <alignment horizontal="left" vertical="center" wrapText="1"/>
    </xf>
    <xf numFmtId="0" fontId="93" fillId="41" borderId="52" xfId="0" applyFont="1" applyFill="1" applyBorder="1" applyAlignment="1">
      <alignment horizontal="left" vertical="center" wrapText="1"/>
    </xf>
    <xf numFmtId="0" fontId="27" fillId="36" borderId="57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7" fillId="36" borderId="34" xfId="0" applyFont="1" applyFill="1" applyBorder="1" applyAlignment="1">
      <alignment horizontal="left" vertical="center" wrapText="1"/>
    </xf>
    <xf numFmtId="49" fontId="40" fillId="2" borderId="34" xfId="0" applyNumberFormat="1" applyFont="1" applyFill="1" applyBorder="1" applyAlignment="1">
      <alignment horizontal="center" vertical="center"/>
    </xf>
    <xf numFmtId="165" fontId="86" fillId="40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5" fontId="86" fillId="40" borderId="50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4B183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5"/>
  <sheetViews>
    <sheetView view="pageBreakPreview" zoomScale="50" zoomScaleNormal="50" zoomScaleSheetLayoutView="50" zoomScalePageLayoutView="0" workbookViewId="0" topLeftCell="A1">
      <pane xSplit="4" ySplit="4" topLeftCell="E30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20" sqref="G320:G321"/>
    </sheetView>
  </sheetViews>
  <sheetFormatPr defaultColWidth="9.140625" defaultRowHeight="15"/>
  <cols>
    <col min="1" max="1" width="7.421875" style="1" customWidth="1"/>
    <col min="2" max="2" width="65.28125" style="2" customWidth="1"/>
    <col min="3" max="3" width="14.57421875" style="2" customWidth="1"/>
    <col min="4" max="4" width="25.140625" style="3" customWidth="1"/>
    <col min="5" max="5" width="19.7109375" style="2" customWidth="1"/>
    <col min="6" max="6" width="21.8515625" style="2" customWidth="1"/>
    <col min="7" max="7" width="22.7109375" style="2" customWidth="1"/>
    <col min="8" max="9" width="18.28125" style="2" customWidth="1"/>
    <col min="10" max="10" width="68.28125" style="2" customWidth="1"/>
    <col min="11" max="13" width="16.421875" style="2" customWidth="1"/>
    <col min="14" max="14" width="17.140625" style="2" customWidth="1"/>
  </cols>
  <sheetData>
    <row r="1" spans="2:14" ht="25.5">
      <c r="B1" s="270" t="s">
        <v>72</v>
      </c>
      <c r="N1" s="46" t="s">
        <v>27</v>
      </c>
    </row>
    <row r="2" spans="1:14" ht="107.25" customHeight="1" thickBot="1">
      <c r="A2" s="390" t="s">
        <v>95</v>
      </c>
      <c r="B2" s="390"/>
      <c r="C2" s="390"/>
      <c r="D2" s="390"/>
      <c r="E2" s="390"/>
      <c r="F2" s="390"/>
      <c r="G2" s="390"/>
      <c r="H2" s="390"/>
      <c r="I2" s="390"/>
      <c r="J2" s="390"/>
      <c r="K2" s="377" t="s">
        <v>31</v>
      </c>
      <c r="L2" s="377"/>
      <c r="M2" s="377"/>
      <c r="N2" s="377"/>
    </row>
    <row r="3" spans="1:14" ht="50.25" customHeight="1" thickBot="1">
      <c r="A3" s="21" t="s">
        <v>0</v>
      </c>
      <c r="B3" s="22" t="s">
        <v>1</v>
      </c>
      <c r="C3" s="391" t="s">
        <v>2</v>
      </c>
      <c r="D3" s="392"/>
      <c r="E3" s="393" t="s">
        <v>3</v>
      </c>
      <c r="F3" s="394"/>
      <c r="G3" s="394"/>
      <c r="H3" s="394"/>
      <c r="I3" s="394"/>
      <c r="J3" s="395" t="s">
        <v>20</v>
      </c>
      <c r="K3" s="400" t="s">
        <v>3</v>
      </c>
      <c r="L3" s="400"/>
      <c r="M3" s="401"/>
      <c r="N3" s="402" t="s">
        <v>26</v>
      </c>
    </row>
    <row r="4" spans="1:14" ht="150" customHeight="1" thickBot="1">
      <c r="A4" s="21"/>
      <c r="B4" s="152" t="s">
        <v>98</v>
      </c>
      <c r="C4" s="23" t="s">
        <v>4</v>
      </c>
      <c r="D4" s="24" t="s">
        <v>5</v>
      </c>
      <c r="E4" s="55" t="s">
        <v>21</v>
      </c>
      <c r="F4" s="24" t="s">
        <v>19</v>
      </c>
      <c r="G4" s="94" t="s">
        <v>270</v>
      </c>
      <c r="H4" s="26" t="s">
        <v>23</v>
      </c>
      <c r="I4" s="56" t="s">
        <v>22</v>
      </c>
      <c r="J4" s="396"/>
      <c r="K4" s="54" t="s">
        <v>6</v>
      </c>
      <c r="L4" s="25" t="s">
        <v>7</v>
      </c>
      <c r="M4" s="34" t="s">
        <v>8</v>
      </c>
      <c r="N4" s="403"/>
    </row>
    <row r="5" spans="1:14" s="38" customFormat="1" ht="24.75" customHeight="1" thickBot="1">
      <c r="A5" s="404"/>
      <c r="B5" s="407" t="s">
        <v>50</v>
      </c>
      <c r="C5" s="410"/>
      <c r="D5" s="76" t="s">
        <v>9</v>
      </c>
      <c r="E5" s="186">
        <f>E6+E7+E8</f>
        <v>82.05915871</v>
      </c>
      <c r="F5" s="186">
        <f aca="true" t="shared" si="0" ref="F5:N5">F6+F7+F8</f>
        <v>75.33944647000001</v>
      </c>
      <c r="G5" s="186">
        <f>G6+G7+G8</f>
        <v>51.325353299999996</v>
      </c>
      <c r="H5" s="186">
        <f t="shared" si="0"/>
        <v>102.05424460000002</v>
      </c>
      <c r="I5" s="186">
        <f>I6+I7+I8</f>
        <v>389.6369</v>
      </c>
      <c r="J5" s="397"/>
      <c r="K5" s="186">
        <f t="shared" si="0"/>
        <v>337.86999999999995</v>
      </c>
      <c r="L5" s="186">
        <f t="shared" si="0"/>
        <v>186.81090000000003</v>
      </c>
      <c r="M5" s="186">
        <f t="shared" si="0"/>
        <v>0</v>
      </c>
      <c r="N5" s="186">
        <f t="shared" si="0"/>
        <v>1098.43120331</v>
      </c>
    </row>
    <row r="6" spans="1:14" s="38" customFormat="1" ht="24.75" customHeight="1" thickBot="1">
      <c r="A6" s="405"/>
      <c r="B6" s="408"/>
      <c r="C6" s="411"/>
      <c r="D6" s="76" t="s">
        <v>18</v>
      </c>
      <c r="E6" s="186">
        <f aca="true" t="shared" si="1" ref="E6:I8">E11+E381</f>
        <v>8.54974</v>
      </c>
      <c r="F6" s="186">
        <f t="shared" si="1"/>
        <v>8.21423</v>
      </c>
      <c r="G6" s="186">
        <f t="shared" si="1"/>
        <v>3.45528</v>
      </c>
      <c r="H6" s="186">
        <f t="shared" si="1"/>
        <v>40.740445050000005</v>
      </c>
      <c r="I6" s="186">
        <f t="shared" si="1"/>
        <v>258.206</v>
      </c>
      <c r="J6" s="398"/>
      <c r="K6" s="186">
        <f aca="true" t="shared" si="2" ref="K6:N8">K11+K381</f>
        <v>293.91999999999996</v>
      </c>
      <c r="L6" s="186">
        <f t="shared" si="2"/>
        <v>158.4</v>
      </c>
      <c r="M6" s="186">
        <f t="shared" si="2"/>
        <v>0</v>
      </c>
      <c r="N6" s="186">
        <f t="shared" si="2"/>
        <v>759.81618505</v>
      </c>
    </row>
    <row r="7" spans="1:14" s="38" customFormat="1" ht="24.75" customHeight="1" thickBot="1">
      <c r="A7" s="405"/>
      <c r="B7" s="408"/>
      <c r="C7" s="411"/>
      <c r="D7" s="76" t="s">
        <v>10</v>
      </c>
      <c r="E7" s="186">
        <f t="shared" si="1"/>
        <v>69.58065341000001</v>
      </c>
      <c r="F7" s="186">
        <f t="shared" si="1"/>
        <v>63.25988224000001</v>
      </c>
      <c r="G7" s="186">
        <f t="shared" si="1"/>
        <v>44.03172907</v>
      </c>
      <c r="H7" s="186">
        <f t="shared" si="1"/>
        <v>50.79881880000001</v>
      </c>
      <c r="I7" s="186">
        <f t="shared" si="1"/>
        <v>120.04231</v>
      </c>
      <c r="J7" s="398"/>
      <c r="K7" s="186">
        <f t="shared" si="2"/>
        <v>43.7089</v>
      </c>
      <c r="L7" s="186">
        <f t="shared" si="2"/>
        <v>28.2342</v>
      </c>
      <c r="M7" s="186">
        <f t="shared" si="2"/>
        <v>0</v>
      </c>
      <c r="N7" s="186">
        <f t="shared" si="2"/>
        <v>312.36488221</v>
      </c>
    </row>
    <row r="8" spans="1:14" s="38" customFormat="1" ht="24.75" customHeight="1" thickBot="1">
      <c r="A8" s="406"/>
      <c r="B8" s="409"/>
      <c r="C8" s="412"/>
      <c r="D8" s="76" t="s">
        <v>11</v>
      </c>
      <c r="E8" s="186">
        <f t="shared" si="1"/>
        <v>3.9287652999999993</v>
      </c>
      <c r="F8" s="186">
        <f t="shared" si="1"/>
        <v>3.8653342299999993</v>
      </c>
      <c r="G8" s="186">
        <f t="shared" si="1"/>
        <v>3.8383442299999992</v>
      </c>
      <c r="H8" s="186">
        <f t="shared" si="1"/>
        <v>10.514980750000001</v>
      </c>
      <c r="I8" s="186">
        <f t="shared" si="1"/>
        <v>11.38859</v>
      </c>
      <c r="J8" s="399"/>
      <c r="K8" s="186">
        <f t="shared" si="2"/>
        <v>0.24110000000000004</v>
      </c>
      <c r="L8" s="186">
        <f t="shared" si="2"/>
        <v>0.1767</v>
      </c>
      <c r="M8" s="186">
        <f t="shared" si="2"/>
        <v>0</v>
      </c>
      <c r="N8" s="186">
        <f t="shared" si="2"/>
        <v>26.25013605</v>
      </c>
    </row>
    <row r="9" spans="1:14" s="37" customFormat="1" ht="11.25" customHeight="1" thickBot="1">
      <c r="A9" s="60"/>
      <c r="B9" s="64"/>
      <c r="C9" s="61"/>
      <c r="D9" s="65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s="38" customFormat="1" ht="24.75" customHeight="1">
      <c r="A10" s="446"/>
      <c r="B10" s="440" t="s">
        <v>40</v>
      </c>
      <c r="C10" s="443"/>
      <c r="D10" s="77" t="s">
        <v>9</v>
      </c>
      <c r="E10" s="78">
        <f>SUM(E11:E13)</f>
        <v>25.705748709999998</v>
      </c>
      <c r="F10" s="78">
        <f aca="true" t="shared" si="3" ref="F10:K10">SUM(F11:F13)</f>
        <v>23.48845771</v>
      </c>
      <c r="G10" s="78">
        <f t="shared" si="3"/>
        <v>7.87130454</v>
      </c>
      <c r="H10" s="78">
        <f t="shared" si="3"/>
        <v>30.7314946</v>
      </c>
      <c r="I10" s="78">
        <f t="shared" si="3"/>
        <v>98.5</v>
      </c>
      <c r="J10" s="433"/>
      <c r="K10" s="78">
        <f t="shared" si="3"/>
        <v>0</v>
      </c>
      <c r="L10" s="78">
        <f>SUM(L11:L13)</f>
        <v>3.03</v>
      </c>
      <c r="M10" s="78">
        <f>SUM(M11:M13)</f>
        <v>0</v>
      </c>
      <c r="N10" s="79">
        <f>SUM(N11:N13)</f>
        <v>157.96724331</v>
      </c>
    </row>
    <row r="11" spans="1:14" s="38" customFormat="1" ht="24.75" customHeight="1">
      <c r="A11" s="447"/>
      <c r="B11" s="441"/>
      <c r="C11" s="444"/>
      <c r="D11" s="66" t="s">
        <v>18</v>
      </c>
      <c r="E11" s="93">
        <f aca="true" t="shared" si="4" ref="E11:I13">E80+E118+E159+E174+E194+E223+E252+E281+E304+E332+E342+E371</f>
        <v>4.75895</v>
      </c>
      <c r="F11" s="93">
        <f t="shared" si="4"/>
        <v>4.75895</v>
      </c>
      <c r="G11" s="93">
        <f t="shared" si="4"/>
        <v>0</v>
      </c>
      <c r="H11" s="93">
        <f t="shared" si="4"/>
        <v>19.62044505</v>
      </c>
      <c r="I11" s="93">
        <f t="shared" si="4"/>
        <v>17.35</v>
      </c>
      <c r="J11" s="434"/>
      <c r="K11" s="93">
        <f aca="true" t="shared" si="5" ref="K11:M13">K80+K118+K159+K174+K194+K223+K252+K281+K304+K332+K342+K371</f>
        <v>0</v>
      </c>
      <c r="L11" s="93">
        <f t="shared" si="5"/>
        <v>0</v>
      </c>
      <c r="M11" s="93">
        <f t="shared" si="5"/>
        <v>0</v>
      </c>
      <c r="N11" s="90">
        <f>E11+H11+I11+K11+L11+M11</f>
        <v>41.72939505</v>
      </c>
    </row>
    <row r="12" spans="1:14" s="38" customFormat="1" ht="24.75" customHeight="1">
      <c r="A12" s="447"/>
      <c r="B12" s="441"/>
      <c r="C12" s="444"/>
      <c r="D12" s="66" t="s">
        <v>10</v>
      </c>
      <c r="E12" s="93">
        <f t="shared" si="4"/>
        <v>20.69046341</v>
      </c>
      <c r="F12" s="93">
        <f t="shared" si="4"/>
        <v>18.49534517</v>
      </c>
      <c r="G12" s="93">
        <f t="shared" si="4"/>
        <v>7.637142</v>
      </c>
      <c r="H12" s="93">
        <f t="shared" si="4"/>
        <v>10.8536988</v>
      </c>
      <c r="I12" s="93">
        <f t="shared" si="4"/>
        <v>80</v>
      </c>
      <c r="J12" s="434"/>
      <c r="K12" s="93">
        <f t="shared" si="5"/>
        <v>0</v>
      </c>
      <c r="L12" s="93">
        <f t="shared" si="5"/>
        <v>3</v>
      </c>
      <c r="M12" s="93">
        <f t="shared" si="5"/>
        <v>0</v>
      </c>
      <c r="N12" s="90">
        <f>E12+H12+I12+K12+L12+M12</f>
        <v>114.54416221</v>
      </c>
    </row>
    <row r="13" spans="1:14" s="38" customFormat="1" ht="24.75" customHeight="1" thickBot="1">
      <c r="A13" s="448"/>
      <c r="B13" s="442"/>
      <c r="C13" s="445"/>
      <c r="D13" s="67" t="s">
        <v>11</v>
      </c>
      <c r="E13" s="91">
        <f t="shared" si="4"/>
        <v>0.2563353</v>
      </c>
      <c r="F13" s="91">
        <f t="shared" si="4"/>
        <v>0.23416253999999997</v>
      </c>
      <c r="G13" s="91">
        <f t="shared" si="4"/>
        <v>0.23416253999999997</v>
      </c>
      <c r="H13" s="91">
        <f t="shared" si="4"/>
        <v>0.25735075</v>
      </c>
      <c r="I13" s="91">
        <f t="shared" si="4"/>
        <v>1.15</v>
      </c>
      <c r="J13" s="435"/>
      <c r="K13" s="91">
        <f t="shared" si="5"/>
        <v>0</v>
      </c>
      <c r="L13" s="91">
        <f t="shared" si="5"/>
        <v>0.03</v>
      </c>
      <c r="M13" s="91">
        <f t="shared" si="5"/>
        <v>0</v>
      </c>
      <c r="N13" s="92">
        <f>E13+H13+I13+K13+L13+M13</f>
        <v>1.69368605</v>
      </c>
    </row>
    <row r="14" spans="1:14" s="37" customFormat="1" ht="11.25" customHeight="1" thickBot="1">
      <c r="A14" s="96"/>
      <c r="B14" s="65"/>
      <c r="C14" s="61"/>
      <c r="D14" s="65"/>
      <c r="E14" s="97"/>
      <c r="F14" s="97"/>
      <c r="G14" s="97"/>
      <c r="H14" s="97"/>
      <c r="I14" s="97"/>
      <c r="J14" s="97"/>
      <c r="K14" s="97"/>
      <c r="L14" s="97"/>
      <c r="M14" s="97"/>
      <c r="N14" s="98"/>
    </row>
    <row r="15" spans="1:14" ht="66.75" customHeight="1" thickBot="1">
      <c r="A15" s="70"/>
      <c r="B15" s="71"/>
      <c r="C15" s="71"/>
      <c r="D15" s="71"/>
      <c r="E15" s="100" t="s">
        <v>82</v>
      </c>
      <c r="F15" s="99" t="s">
        <v>52</v>
      </c>
      <c r="G15" s="101"/>
      <c r="H15" s="71"/>
      <c r="I15" s="71"/>
      <c r="J15" s="71"/>
      <c r="K15" s="71"/>
      <c r="L15" s="71"/>
      <c r="M15" s="71"/>
      <c r="N15" s="72"/>
    </row>
    <row r="16" spans="1:14" ht="21" customHeight="1" thickBot="1">
      <c r="A16" s="383" t="s">
        <v>96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5"/>
    </row>
    <row r="17" spans="1:14" ht="184.5" customHeight="1">
      <c r="A17" s="386" t="s">
        <v>12</v>
      </c>
      <c r="B17" s="6" t="s">
        <v>97</v>
      </c>
      <c r="C17" s="80"/>
      <c r="D17" s="81"/>
      <c r="E17" s="80"/>
      <c r="F17" s="80"/>
      <c r="G17" s="80"/>
      <c r="H17" s="80"/>
      <c r="I17" s="80"/>
      <c r="J17" s="82"/>
      <c r="K17" s="83"/>
      <c r="L17" s="83"/>
      <c r="M17" s="83"/>
      <c r="N17" s="84"/>
    </row>
    <row r="18" spans="1:14" ht="27" customHeight="1">
      <c r="A18" s="389"/>
      <c r="B18" s="13" t="s">
        <v>98</v>
      </c>
      <c r="C18" s="27">
        <v>115</v>
      </c>
      <c r="D18" s="11">
        <v>43070</v>
      </c>
      <c r="E18" s="27">
        <v>93</v>
      </c>
      <c r="F18" s="27"/>
      <c r="G18" s="27">
        <v>124</v>
      </c>
      <c r="H18" s="27">
        <v>112</v>
      </c>
      <c r="I18" s="27">
        <v>117</v>
      </c>
      <c r="J18" s="39"/>
      <c r="K18" s="27">
        <v>123</v>
      </c>
      <c r="L18" s="27">
        <v>131</v>
      </c>
      <c r="M18" s="27">
        <v>137</v>
      </c>
      <c r="N18" s="28"/>
    </row>
    <row r="19" spans="1:14" ht="43.5" customHeight="1">
      <c r="A19" s="387" t="s">
        <v>13</v>
      </c>
      <c r="B19" s="29" t="s">
        <v>99</v>
      </c>
      <c r="C19" s="232"/>
      <c r="D19" s="232"/>
      <c r="E19" s="232"/>
      <c r="F19" s="232"/>
      <c r="G19" s="232"/>
      <c r="H19" s="232"/>
      <c r="I19" s="232"/>
      <c r="J19" s="233"/>
      <c r="K19" s="229"/>
      <c r="L19" s="229"/>
      <c r="M19" s="229"/>
      <c r="N19" s="234"/>
    </row>
    <row r="20" spans="1:14" ht="32.25" customHeight="1" thickBot="1">
      <c r="A20" s="389"/>
      <c r="B20" s="13" t="s">
        <v>98</v>
      </c>
      <c r="C20" s="235">
        <v>65</v>
      </c>
      <c r="D20" s="11">
        <v>43101</v>
      </c>
      <c r="E20" s="235">
        <v>69</v>
      </c>
      <c r="F20" s="235"/>
      <c r="G20" s="235">
        <v>100</v>
      </c>
      <c r="H20" s="235">
        <v>75</v>
      </c>
      <c r="I20" s="235">
        <v>80</v>
      </c>
      <c r="J20" s="236"/>
      <c r="K20" s="235">
        <v>85</v>
      </c>
      <c r="L20" s="235">
        <v>90</v>
      </c>
      <c r="M20" s="235">
        <v>100</v>
      </c>
      <c r="N20" s="237"/>
    </row>
    <row r="21" spans="1:14" ht="22.5" customHeight="1" thickBot="1">
      <c r="A21" s="380" t="s">
        <v>100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2"/>
    </row>
    <row r="22" spans="1:14" ht="74.25" customHeight="1">
      <c r="A22" s="386" t="s">
        <v>12</v>
      </c>
      <c r="B22" s="6" t="s">
        <v>101</v>
      </c>
      <c r="C22" s="30"/>
      <c r="D22" s="31"/>
      <c r="E22" s="30"/>
      <c r="F22" s="30"/>
      <c r="G22" s="30"/>
      <c r="H22" s="30"/>
      <c r="I22" s="30"/>
      <c r="J22" s="40"/>
      <c r="K22" s="5"/>
      <c r="L22" s="5"/>
      <c r="M22" s="5"/>
      <c r="N22" s="35"/>
    </row>
    <row r="23" spans="1:14" ht="25.5" customHeight="1">
      <c r="A23" s="387"/>
      <c r="B23" s="13" t="s">
        <v>102</v>
      </c>
      <c r="C23" s="12">
        <v>34.8</v>
      </c>
      <c r="D23" s="9">
        <v>43070</v>
      </c>
      <c r="E23" s="12">
        <v>40.39</v>
      </c>
      <c r="F23" s="12"/>
      <c r="G23" s="12">
        <v>34.7</v>
      </c>
      <c r="H23" s="12">
        <v>41.8</v>
      </c>
      <c r="I23" s="12">
        <v>46</v>
      </c>
      <c r="J23" s="43"/>
      <c r="K23" s="8">
        <v>47</v>
      </c>
      <c r="L23" s="8">
        <v>52</v>
      </c>
      <c r="M23" s="8">
        <v>56</v>
      </c>
      <c r="N23" s="10"/>
    </row>
    <row r="24" spans="1:14" ht="24" customHeight="1">
      <c r="A24" s="18"/>
      <c r="B24" s="19" t="s">
        <v>14</v>
      </c>
      <c r="C24" s="388" t="s">
        <v>15</v>
      </c>
      <c r="D24" s="388"/>
      <c r="E24" s="388"/>
      <c r="F24" s="388"/>
      <c r="G24" s="388"/>
      <c r="H24" s="388"/>
      <c r="I24" s="388"/>
      <c r="J24" s="388"/>
      <c r="K24" s="378"/>
      <c r="L24" s="378"/>
      <c r="M24" s="378"/>
      <c r="N24" s="379"/>
    </row>
    <row r="25" spans="1:14" s="38" customFormat="1" ht="24" customHeight="1">
      <c r="A25" s="373" t="s">
        <v>16</v>
      </c>
      <c r="B25" s="363" t="s">
        <v>103</v>
      </c>
      <c r="C25" s="58"/>
      <c r="D25" s="45" t="s">
        <v>17</v>
      </c>
      <c r="E25" s="75">
        <f>SUM(E26:E28)</f>
        <v>3.281</v>
      </c>
      <c r="F25" s="75">
        <f>SUM(F26:F28)</f>
        <v>2.8969620000000003</v>
      </c>
      <c r="G25" s="75">
        <f>SUM(G26:G28)</f>
        <v>2.8969620000000003</v>
      </c>
      <c r="H25" s="75">
        <f>SUM(H26:H28)</f>
        <v>0</v>
      </c>
      <c r="I25" s="75">
        <f>SUM(I26:I28)</f>
        <v>0</v>
      </c>
      <c r="J25" s="374" t="s">
        <v>126</v>
      </c>
      <c r="K25" s="75">
        <f>SUM(K26:K28)</f>
        <v>0</v>
      </c>
      <c r="L25" s="75">
        <f>SUM(L26:L28)</f>
        <v>0</v>
      </c>
      <c r="M25" s="75">
        <f>SUM(M26:M28)</f>
        <v>0</v>
      </c>
      <c r="N25" s="85">
        <f>E25+H25+I25+K25+L25+M25</f>
        <v>3.281</v>
      </c>
    </row>
    <row r="26" spans="1:14" s="32" customFormat="1" ht="23.25">
      <c r="A26" s="373"/>
      <c r="B26" s="363"/>
      <c r="C26" s="33"/>
      <c r="D26" s="16" t="s">
        <v>18</v>
      </c>
      <c r="E26" s="227"/>
      <c r="F26" s="227"/>
      <c r="G26" s="227"/>
      <c r="H26" s="228"/>
      <c r="I26" s="228"/>
      <c r="J26" s="375"/>
      <c r="K26" s="229"/>
      <c r="L26" s="229"/>
      <c r="M26" s="229"/>
      <c r="N26" s="264">
        <f>E26+H26+I26+K26+L26+M26</f>
        <v>0</v>
      </c>
    </row>
    <row r="27" spans="1:14" s="32" customFormat="1" ht="23.25">
      <c r="A27" s="373"/>
      <c r="B27" s="363"/>
      <c r="C27" s="33"/>
      <c r="D27" s="16" t="s">
        <v>10</v>
      </c>
      <c r="E27" s="273">
        <v>3.24819</v>
      </c>
      <c r="F27" s="273">
        <v>2.867992</v>
      </c>
      <c r="G27" s="273">
        <v>2.867992</v>
      </c>
      <c r="H27" s="228"/>
      <c r="I27" s="228"/>
      <c r="J27" s="375"/>
      <c r="K27" s="229"/>
      <c r="L27" s="229"/>
      <c r="M27" s="229"/>
      <c r="N27" s="264">
        <f>E27+H27+I27+K27+L27+M27</f>
        <v>3.24819</v>
      </c>
    </row>
    <row r="28" spans="1:14" s="32" customFormat="1" ht="27" customHeight="1">
      <c r="A28" s="373"/>
      <c r="B28" s="363"/>
      <c r="C28" s="33"/>
      <c r="D28" s="17" t="s">
        <v>11</v>
      </c>
      <c r="E28" s="274">
        <v>0.03281</v>
      </c>
      <c r="F28" s="274">
        <v>0.02897</v>
      </c>
      <c r="G28" s="274">
        <v>0.02897</v>
      </c>
      <c r="H28" s="231"/>
      <c r="I28" s="231"/>
      <c r="J28" s="375"/>
      <c r="K28" s="229"/>
      <c r="L28" s="229"/>
      <c r="M28" s="229"/>
      <c r="N28" s="85">
        <f>E28+H28+I28+K28+L28+M28</f>
        <v>0.03281</v>
      </c>
    </row>
    <row r="29" spans="1:14" s="38" customFormat="1" ht="24" customHeight="1">
      <c r="A29" s="373" t="s">
        <v>104</v>
      </c>
      <c r="B29" s="363" t="s">
        <v>105</v>
      </c>
      <c r="C29" s="272"/>
      <c r="D29" s="50" t="s">
        <v>17</v>
      </c>
      <c r="E29" s="75">
        <f>SUM(E30:E32)</f>
        <v>1.619</v>
      </c>
      <c r="F29" s="75">
        <f>SUM(F30:F32)</f>
        <v>1.2349539999999999</v>
      </c>
      <c r="G29" s="75">
        <f>SUM(G30:G32)</f>
        <v>0.01234954</v>
      </c>
      <c r="H29" s="75">
        <f>SUM(H30:H32)</f>
        <v>0</v>
      </c>
      <c r="I29" s="75">
        <f>SUM(I30:I32)</f>
        <v>0</v>
      </c>
      <c r="J29" s="374" t="s">
        <v>264</v>
      </c>
      <c r="K29" s="75">
        <f>SUM(K30:K32)</f>
        <v>0</v>
      </c>
      <c r="L29" s="75">
        <f>SUM(L30:L32)</f>
        <v>0</v>
      </c>
      <c r="M29" s="75">
        <f>SUM(M30:M32)</f>
        <v>0</v>
      </c>
      <c r="N29" s="85">
        <f>E29+H29+I29+K29+L29+M29</f>
        <v>1.619</v>
      </c>
    </row>
    <row r="30" spans="1:14" s="32" customFormat="1" ht="23.25">
      <c r="A30" s="373"/>
      <c r="B30" s="363"/>
      <c r="C30" s="33"/>
      <c r="D30" s="16" t="s">
        <v>18</v>
      </c>
      <c r="E30" s="227"/>
      <c r="F30" s="227"/>
      <c r="G30" s="227"/>
      <c r="H30" s="228"/>
      <c r="I30" s="228"/>
      <c r="J30" s="375"/>
      <c r="K30" s="229"/>
      <c r="L30" s="229"/>
      <c r="M30" s="229"/>
      <c r="N30" s="264">
        <f>E30+H30+I30+K30+L30+M30</f>
        <v>0</v>
      </c>
    </row>
    <row r="31" spans="1:16" s="32" customFormat="1" ht="23.25">
      <c r="A31" s="373"/>
      <c r="B31" s="363"/>
      <c r="C31" s="33"/>
      <c r="D31" s="16" t="s">
        <v>10</v>
      </c>
      <c r="E31" s="273">
        <v>1.60281</v>
      </c>
      <c r="F31" s="273">
        <v>1.22260446</v>
      </c>
      <c r="G31" s="227"/>
      <c r="H31" s="228"/>
      <c r="I31" s="228"/>
      <c r="J31" s="375"/>
      <c r="K31" s="229"/>
      <c r="L31" s="229"/>
      <c r="M31" s="229"/>
      <c r="N31" s="264">
        <f>E31+H31+I31+K31+L31+M31</f>
        <v>1.60281</v>
      </c>
      <c r="P31" s="275"/>
    </row>
    <row r="32" spans="1:14" s="32" customFormat="1" ht="27" customHeight="1">
      <c r="A32" s="373"/>
      <c r="B32" s="363"/>
      <c r="C32" s="33"/>
      <c r="D32" s="17" t="s">
        <v>11</v>
      </c>
      <c r="E32" s="274">
        <v>0.01619</v>
      </c>
      <c r="F32" s="274">
        <v>0.01234954</v>
      </c>
      <c r="G32" s="274">
        <v>0.01234954</v>
      </c>
      <c r="H32" s="231"/>
      <c r="I32" s="231"/>
      <c r="J32" s="375"/>
      <c r="K32" s="229"/>
      <c r="L32" s="229"/>
      <c r="M32" s="229"/>
      <c r="N32" s="85">
        <f>E32+H32+I32+K32+L32+M32</f>
        <v>0.01619</v>
      </c>
    </row>
    <row r="33" spans="1:14" s="38" customFormat="1" ht="24" customHeight="1">
      <c r="A33" s="373" t="s">
        <v>106</v>
      </c>
      <c r="B33" s="363" t="s">
        <v>107</v>
      </c>
      <c r="C33" s="317"/>
      <c r="D33" s="318" t="s">
        <v>17</v>
      </c>
      <c r="E33" s="75">
        <f>SUM(E34:E36)</f>
        <v>7.22402871</v>
      </c>
      <c r="F33" s="75">
        <f>SUM(F34:F36)</f>
        <v>7.22402871</v>
      </c>
      <c r="G33" s="75">
        <f>SUM(G34:G36)</f>
        <v>0.07224</v>
      </c>
      <c r="H33" s="75">
        <f>SUM(H34:H36)</f>
        <v>0</v>
      </c>
      <c r="I33" s="75">
        <f>SUM(I34:I36)</f>
        <v>0</v>
      </c>
      <c r="J33" s="374" t="s">
        <v>263</v>
      </c>
      <c r="K33" s="75">
        <f>SUM(K34:K36)</f>
        <v>0</v>
      </c>
      <c r="L33" s="75">
        <f>SUM(L34:L36)</f>
        <v>0</v>
      </c>
      <c r="M33" s="75">
        <f>SUM(M34:M36)</f>
        <v>0</v>
      </c>
      <c r="N33" s="85">
        <f>E33+H33+I33+K33+L33+M33</f>
        <v>7.22402871</v>
      </c>
    </row>
    <row r="34" spans="1:14" s="32" customFormat="1" ht="23.25">
      <c r="A34" s="373"/>
      <c r="B34" s="363"/>
      <c r="C34" s="319"/>
      <c r="D34" s="320" t="s">
        <v>18</v>
      </c>
      <c r="E34" s="227"/>
      <c r="F34" s="227"/>
      <c r="G34" s="227"/>
      <c r="H34" s="228"/>
      <c r="I34" s="228"/>
      <c r="J34" s="375"/>
      <c r="K34" s="229"/>
      <c r="L34" s="229"/>
      <c r="M34" s="229"/>
      <c r="N34" s="264">
        <f>E34+H34+I34+K34+L34+M34</f>
        <v>0</v>
      </c>
    </row>
    <row r="35" spans="1:14" s="32" customFormat="1" ht="23.25">
      <c r="A35" s="373"/>
      <c r="B35" s="363"/>
      <c r="C35" s="319"/>
      <c r="D35" s="320" t="s">
        <v>10</v>
      </c>
      <c r="E35" s="273">
        <v>7.15178871</v>
      </c>
      <c r="F35" s="273">
        <v>7.15178871</v>
      </c>
      <c r="G35" s="227"/>
      <c r="H35" s="228"/>
      <c r="I35" s="228"/>
      <c r="J35" s="375"/>
      <c r="K35" s="229"/>
      <c r="L35" s="229"/>
      <c r="M35" s="229"/>
      <c r="N35" s="264">
        <f>E35+H35+I35+K35+L35+M35</f>
        <v>7.15178871</v>
      </c>
    </row>
    <row r="36" spans="1:14" s="32" customFormat="1" ht="27" customHeight="1">
      <c r="A36" s="373"/>
      <c r="B36" s="363"/>
      <c r="C36" s="319"/>
      <c r="D36" s="321" t="s">
        <v>11</v>
      </c>
      <c r="E36" s="274">
        <v>0.07224</v>
      </c>
      <c r="F36" s="274">
        <v>0.07224</v>
      </c>
      <c r="G36" s="274">
        <v>0.07224</v>
      </c>
      <c r="H36" s="231"/>
      <c r="I36" s="231"/>
      <c r="J36" s="376"/>
      <c r="K36" s="229"/>
      <c r="L36" s="229"/>
      <c r="M36" s="229"/>
      <c r="N36" s="85">
        <f>E36+H36+I36+K36+L36+M36</f>
        <v>0.07224</v>
      </c>
    </row>
    <row r="37" spans="1:14" s="38" customFormat="1" ht="24" customHeight="1">
      <c r="A37" s="369" t="s">
        <v>108</v>
      </c>
      <c r="B37" s="368" t="s">
        <v>109</v>
      </c>
      <c r="C37" s="272"/>
      <c r="D37" s="50" t="s">
        <v>17</v>
      </c>
      <c r="E37" s="75">
        <f>SUM(E38:E40)</f>
        <v>0</v>
      </c>
      <c r="F37" s="75">
        <f>SUM(F38:F40)</f>
        <v>0</v>
      </c>
      <c r="G37" s="75">
        <f>SUM(G38:G40)</f>
        <v>0</v>
      </c>
      <c r="H37" s="75">
        <f>SUM(H38:H40)</f>
        <v>1.85</v>
      </c>
      <c r="I37" s="75">
        <f>SUM(I38:I40)</f>
        <v>0</v>
      </c>
      <c r="J37" s="364"/>
      <c r="K37" s="75">
        <f>SUM(K38:K40)</f>
        <v>0</v>
      </c>
      <c r="L37" s="75">
        <f>SUM(L38:L40)</f>
        <v>0</v>
      </c>
      <c r="M37" s="75">
        <f>SUM(M38:M40)</f>
        <v>0</v>
      </c>
      <c r="N37" s="85">
        <f>E37+H37+I37+K37+L37+M37</f>
        <v>1.85</v>
      </c>
    </row>
    <row r="38" spans="1:14" s="32" customFormat="1" ht="23.25">
      <c r="A38" s="369"/>
      <c r="B38" s="368"/>
      <c r="C38" s="33"/>
      <c r="D38" s="16" t="s">
        <v>18</v>
      </c>
      <c r="E38" s="227"/>
      <c r="F38" s="227"/>
      <c r="G38" s="227"/>
      <c r="H38" s="228">
        <v>1.81</v>
      </c>
      <c r="I38" s="228"/>
      <c r="J38" s="365"/>
      <c r="K38" s="229"/>
      <c r="L38" s="229"/>
      <c r="M38" s="229"/>
      <c r="N38" s="264">
        <f>E38+H38+I38+K38+L38+M38</f>
        <v>1.81</v>
      </c>
    </row>
    <row r="39" spans="1:14" s="32" customFormat="1" ht="23.25">
      <c r="A39" s="369"/>
      <c r="B39" s="368"/>
      <c r="C39" s="33"/>
      <c r="D39" s="16" t="s">
        <v>10</v>
      </c>
      <c r="E39" s="227"/>
      <c r="F39" s="227"/>
      <c r="G39" s="227"/>
      <c r="H39" s="228"/>
      <c r="I39" s="228"/>
      <c r="J39" s="365"/>
      <c r="K39" s="229"/>
      <c r="L39" s="229"/>
      <c r="M39" s="229"/>
      <c r="N39" s="264">
        <f>E39+H39+I39+K39+L39+M39</f>
        <v>0</v>
      </c>
    </row>
    <row r="40" spans="1:14" s="32" customFormat="1" ht="22.5">
      <c r="A40" s="369"/>
      <c r="B40" s="368"/>
      <c r="C40" s="33"/>
      <c r="D40" s="17" t="s">
        <v>11</v>
      </c>
      <c r="E40" s="230"/>
      <c r="F40" s="230"/>
      <c r="G40" s="230"/>
      <c r="H40" s="231">
        <v>0.04</v>
      </c>
      <c r="I40" s="231"/>
      <c r="J40" s="366"/>
      <c r="K40" s="229"/>
      <c r="L40" s="229"/>
      <c r="M40" s="229"/>
      <c r="N40" s="85">
        <f>E40+H40+I40+K40+L40+M40</f>
        <v>0.04</v>
      </c>
    </row>
    <row r="41" spans="1:14" s="38" customFormat="1" ht="24" customHeight="1">
      <c r="A41" s="369" t="s">
        <v>110</v>
      </c>
      <c r="B41" s="368" t="s">
        <v>111</v>
      </c>
      <c r="C41" s="272"/>
      <c r="D41" s="50" t="s">
        <v>17</v>
      </c>
      <c r="E41" s="75">
        <f>SUM(E42:E44)</f>
        <v>0</v>
      </c>
      <c r="F41" s="75">
        <f>SUM(F42:F44)</f>
        <v>0</v>
      </c>
      <c r="G41" s="75">
        <f>SUM(G42:G44)</f>
        <v>0</v>
      </c>
      <c r="H41" s="75">
        <f>SUM(H42:H44)</f>
        <v>3.03</v>
      </c>
      <c r="I41" s="75">
        <f>SUM(I42:I44)</f>
        <v>15.15</v>
      </c>
      <c r="J41" s="364"/>
      <c r="K41" s="75">
        <f>SUM(K42:K44)</f>
        <v>0</v>
      </c>
      <c r="L41" s="75">
        <f>SUM(L42:L44)</f>
        <v>0</v>
      </c>
      <c r="M41" s="75">
        <f>SUM(M42:M44)</f>
        <v>0</v>
      </c>
      <c r="N41" s="85">
        <f>E41+H41+I41+K41+L41+M41</f>
        <v>18.18</v>
      </c>
    </row>
    <row r="42" spans="1:14" s="32" customFormat="1" ht="23.25">
      <c r="A42" s="369"/>
      <c r="B42" s="368"/>
      <c r="C42" s="33"/>
      <c r="D42" s="16" t="s">
        <v>18</v>
      </c>
      <c r="E42" s="227"/>
      <c r="F42" s="227"/>
      <c r="G42" s="227"/>
      <c r="H42" s="228"/>
      <c r="I42" s="228"/>
      <c r="J42" s="365"/>
      <c r="K42" s="229"/>
      <c r="L42" s="229"/>
      <c r="M42" s="229"/>
      <c r="N42" s="264">
        <f>E42+H42+I42+K42+L42+M42</f>
        <v>0</v>
      </c>
    </row>
    <row r="43" spans="1:14" s="32" customFormat="1" ht="23.25">
      <c r="A43" s="369"/>
      <c r="B43" s="368"/>
      <c r="C43" s="33"/>
      <c r="D43" s="16" t="s">
        <v>10</v>
      </c>
      <c r="E43" s="227"/>
      <c r="F43" s="227"/>
      <c r="G43" s="227"/>
      <c r="H43" s="228">
        <v>3</v>
      </c>
      <c r="I43" s="228">
        <v>15</v>
      </c>
      <c r="J43" s="365"/>
      <c r="K43" s="229"/>
      <c r="L43" s="229"/>
      <c r="M43" s="229"/>
      <c r="N43" s="264">
        <f>E43+H43+I43+K43+L43+M43</f>
        <v>18</v>
      </c>
    </row>
    <row r="44" spans="1:14" s="32" customFormat="1" ht="22.5">
      <c r="A44" s="369"/>
      <c r="B44" s="368"/>
      <c r="C44" s="33"/>
      <c r="D44" s="17" t="s">
        <v>11</v>
      </c>
      <c r="E44" s="230"/>
      <c r="F44" s="230"/>
      <c r="G44" s="230"/>
      <c r="H44" s="231">
        <v>0.03</v>
      </c>
      <c r="I44" s="231">
        <v>0.15</v>
      </c>
      <c r="J44" s="366"/>
      <c r="K44" s="229"/>
      <c r="L44" s="229"/>
      <c r="M44" s="229"/>
      <c r="N44" s="85">
        <f>E44+H44+I44+K44+L44+M44</f>
        <v>0.18</v>
      </c>
    </row>
    <row r="45" spans="1:14" s="38" customFormat="1" ht="24" customHeight="1">
      <c r="A45" s="369" t="s">
        <v>112</v>
      </c>
      <c r="B45" s="368" t="s">
        <v>113</v>
      </c>
      <c r="C45" s="272"/>
      <c r="D45" s="50" t="s">
        <v>17</v>
      </c>
      <c r="E45" s="75">
        <f>SUM(E46:E48)</f>
        <v>0</v>
      </c>
      <c r="F45" s="75">
        <f>SUM(F46:F48)</f>
        <v>0</v>
      </c>
      <c r="G45" s="75">
        <f>SUM(G46:G48)</f>
        <v>0</v>
      </c>
      <c r="H45" s="75">
        <f>SUM(H46:H48)</f>
        <v>1.85</v>
      </c>
      <c r="I45" s="75">
        <f>SUM(I46:I48)</f>
        <v>0</v>
      </c>
      <c r="J45" s="364"/>
      <c r="K45" s="75">
        <f>SUM(K46:K48)</f>
        <v>0</v>
      </c>
      <c r="L45" s="75">
        <f>SUM(L46:L48)</f>
        <v>0</v>
      </c>
      <c r="M45" s="75">
        <f>SUM(M46:M48)</f>
        <v>0</v>
      </c>
      <c r="N45" s="85">
        <f>E45+H45+I45+K45+L45+M45</f>
        <v>1.85</v>
      </c>
    </row>
    <row r="46" spans="1:14" s="32" customFormat="1" ht="23.25">
      <c r="A46" s="369"/>
      <c r="B46" s="368"/>
      <c r="C46" s="33"/>
      <c r="D46" s="16" t="s">
        <v>18</v>
      </c>
      <c r="E46" s="227"/>
      <c r="F46" s="227"/>
      <c r="G46" s="227"/>
      <c r="H46" s="228">
        <v>1.81</v>
      </c>
      <c r="I46" s="228"/>
      <c r="J46" s="365"/>
      <c r="K46" s="229"/>
      <c r="L46" s="229"/>
      <c r="M46" s="229"/>
      <c r="N46" s="264">
        <f>E46+H46+I46+K46+L46+M46</f>
        <v>1.81</v>
      </c>
    </row>
    <row r="47" spans="1:14" s="32" customFormat="1" ht="23.25">
      <c r="A47" s="369"/>
      <c r="B47" s="368"/>
      <c r="C47" s="33"/>
      <c r="D47" s="16" t="s">
        <v>10</v>
      </c>
      <c r="E47" s="227"/>
      <c r="F47" s="227"/>
      <c r="G47" s="227"/>
      <c r="H47" s="228"/>
      <c r="I47" s="228"/>
      <c r="J47" s="365"/>
      <c r="K47" s="229"/>
      <c r="L47" s="229"/>
      <c r="M47" s="229"/>
      <c r="N47" s="264">
        <f>E47+H47+I47+K47+L47+M47</f>
        <v>0</v>
      </c>
    </row>
    <row r="48" spans="1:14" s="32" customFormat="1" ht="22.5">
      <c r="A48" s="369"/>
      <c r="B48" s="368"/>
      <c r="C48" s="33"/>
      <c r="D48" s="17" t="s">
        <v>11</v>
      </c>
      <c r="E48" s="230"/>
      <c r="F48" s="230"/>
      <c r="G48" s="230"/>
      <c r="H48" s="231">
        <v>0.04</v>
      </c>
      <c r="I48" s="231"/>
      <c r="J48" s="366"/>
      <c r="K48" s="229"/>
      <c r="L48" s="229"/>
      <c r="M48" s="229"/>
      <c r="N48" s="85">
        <f>E48+H48+I48+K48+L48+M48</f>
        <v>0.04</v>
      </c>
    </row>
    <row r="49" spans="1:14" s="38" customFormat="1" ht="24" customHeight="1">
      <c r="A49" s="369" t="s">
        <v>114</v>
      </c>
      <c r="B49" s="368" t="s">
        <v>115</v>
      </c>
      <c r="C49" s="272"/>
      <c r="D49" s="50" t="s">
        <v>17</v>
      </c>
      <c r="E49" s="75">
        <f>SUM(E50:E52)</f>
        <v>0</v>
      </c>
      <c r="F49" s="75">
        <f>SUM(F50:F52)</f>
        <v>0</v>
      </c>
      <c r="G49" s="75">
        <f>SUM(G50:G52)</f>
        <v>0</v>
      </c>
      <c r="H49" s="75">
        <f>SUM(H50:H52)</f>
        <v>4.3</v>
      </c>
      <c r="I49" s="75">
        <f>SUM(I50:I52)</f>
        <v>0</v>
      </c>
      <c r="J49" s="364"/>
      <c r="K49" s="75">
        <f>SUM(K50:K52)</f>
        <v>0</v>
      </c>
      <c r="L49" s="75">
        <f>SUM(L50:L52)</f>
        <v>0</v>
      </c>
      <c r="M49" s="75">
        <f>SUM(M50:M52)</f>
        <v>0</v>
      </c>
      <c r="N49" s="85">
        <f>E49+H49+I49+K49+L49+M49</f>
        <v>4.3</v>
      </c>
    </row>
    <row r="50" spans="1:14" s="32" customFormat="1" ht="23.25">
      <c r="A50" s="369"/>
      <c r="B50" s="368"/>
      <c r="C50" s="33"/>
      <c r="D50" s="16" t="s">
        <v>18</v>
      </c>
      <c r="E50" s="227"/>
      <c r="F50" s="227"/>
      <c r="G50" s="227"/>
      <c r="H50" s="228">
        <v>4.21</v>
      </c>
      <c r="I50" s="228"/>
      <c r="J50" s="365"/>
      <c r="K50" s="229"/>
      <c r="L50" s="229"/>
      <c r="M50" s="229"/>
      <c r="N50" s="264">
        <f>E50+H50+I50+K50+L50+M50</f>
        <v>4.21</v>
      </c>
    </row>
    <row r="51" spans="1:14" s="32" customFormat="1" ht="23.25">
      <c r="A51" s="369"/>
      <c r="B51" s="368"/>
      <c r="C51" s="33"/>
      <c r="D51" s="16" t="s">
        <v>10</v>
      </c>
      <c r="E51" s="227"/>
      <c r="F51" s="227"/>
      <c r="G51" s="227"/>
      <c r="H51" s="228"/>
      <c r="I51" s="228"/>
      <c r="J51" s="365"/>
      <c r="K51" s="229"/>
      <c r="L51" s="229"/>
      <c r="M51" s="229"/>
      <c r="N51" s="264">
        <f>E51+H51+I51+K51+L51+M51</f>
        <v>0</v>
      </c>
    </row>
    <row r="52" spans="1:14" s="32" customFormat="1" ht="22.5">
      <c r="A52" s="369"/>
      <c r="B52" s="368"/>
      <c r="C52" s="33"/>
      <c r="D52" s="17" t="s">
        <v>11</v>
      </c>
      <c r="E52" s="230"/>
      <c r="F52" s="230"/>
      <c r="G52" s="230"/>
      <c r="H52" s="231">
        <v>0.09</v>
      </c>
      <c r="I52" s="231"/>
      <c r="J52" s="366"/>
      <c r="K52" s="229"/>
      <c r="L52" s="229"/>
      <c r="M52" s="229"/>
      <c r="N52" s="85">
        <f>E52+H52+I52+K52+L52+M52</f>
        <v>0.09</v>
      </c>
    </row>
    <row r="53" spans="1:14" s="38" customFormat="1" ht="24" customHeight="1">
      <c r="A53" s="369" t="s">
        <v>116</v>
      </c>
      <c r="B53" s="368" t="s">
        <v>117</v>
      </c>
      <c r="C53" s="272"/>
      <c r="D53" s="50" t="s">
        <v>17</v>
      </c>
      <c r="E53" s="75">
        <f>SUM(E54:E56)</f>
        <v>0</v>
      </c>
      <c r="F53" s="75">
        <f>SUM(F54:F56)</f>
        <v>0</v>
      </c>
      <c r="G53" s="75">
        <f>SUM(G54:G56)</f>
        <v>0</v>
      </c>
      <c r="H53" s="75">
        <f>SUM(H54:H56)</f>
        <v>5</v>
      </c>
      <c r="I53" s="75">
        <f>SUM(I54:I56)</f>
        <v>65.65</v>
      </c>
      <c r="J53" s="364"/>
      <c r="K53" s="75">
        <f>SUM(K54:K56)</f>
        <v>0</v>
      </c>
      <c r="L53" s="75">
        <f>SUM(L54:L56)</f>
        <v>0</v>
      </c>
      <c r="M53" s="75">
        <f>SUM(M54:M56)</f>
        <v>0</v>
      </c>
      <c r="N53" s="85">
        <f>E53+H53+I53+K53+L53+M53</f>
        <v>70.65</v>
      </c>
    </row>
    <row r="54" spans="1:14" s="32" customFormat="1" ht="23.25">
      <c r="A54" s="369"/>
      <c r="B54" s="368"/>
      <c r="C54" s="33"/>
      <c r="D54" s="16" t="s">
        <v>18</v>
      </c>
      <c r="E54" s="227"/>
      <c r="F54" s="227"/>
      <c r="G54" s="227"/>
      <c r="H54" s="228"/>
      <c r="I54" s="228"/>
      <c r="J54" s="365"/>
      <c r="K54" s="229"/>
      <c r="L54" s="229"/>
      <c r="M54" s="229"/>
      <c r="N54" s="264">
        <f>E54+H54+I54+K54+L54+M54</f>
        <v>0</v>
      </c>
    </row>
    <row r="55" spans="1:14" s="32" customFormat="1" ht="23.25">
      <c r="A55" s="369"/>
      <c r="B55" s="368"/>
      <c r="C55" s="33"/>
      <c r="D55" s="16" t="s">
        <v>10</v>
      </c>
      <c r="E55" s="227"/>
      <c r="F55" s="227"/>
      <c r="G55" s="227"/>
      <c r="H55" s="228">
        <v>4.95</v>
      </c>
      <c r="I55" s="228">
        <v>65</v>
      </c>
      <c r="J55" s="365"/>
      <c r="K55" s="229"/>
      <c r="L55" s="229"/>
      <c r="M55" s="229"/>
      <c r="N55" s="264">
        <f>E55+H55+I55+K55+L55+M55</f>
        <v>69.95</v>
      </c>
    </row>
    <row r="56" spans="1:14" s="32" customFormat="1" ht="22.5">
      <c r="A56" s="369"/>
      <c r="B56" s="368"/>
      <c r="C56" s="33"/>
      <c r="D56" s="17" t="s">
        <v>11</v>
      </c>
      <c r="E56" s="230"/>
      <c r="F56" s="230"/>
      <c r="G56" s="230"/>
      <c r="H56" s="231">
        <v>0.05</v>
      </c>
      <c r="I56" s="231">
        <v>0.65</v>
      </c>
      <c r="J56" s="366"/>
      <c r="K56" s="229"/>
      <c r="L56" s="229"/>
      <c r="M56" s="229"/>
      <c r="N56" s="85">
        <f>E56+H56+I56+K56+L56+M56</f>
        <v>0.7000000000000001</v>
      </c>
    </row>
    <row r="57" spans="1:14" s="38" customFormat="1" ht="24" customHeight="1">
      <c r="A57" s="369" t="s">
        <v>118</v>
      </c>
      <c r="B57" s="368" t="s">
        <v>119</v>
      </c>
      <c r="C57" s="272"/>
      <c r="D57" s="50" t="s">
        <v>17</v>
      </c>
      <c r="E57" s="75">
        <f>SUM(E58:E60)</f>
        <v>0</v>
      </c>
      <c r="F57" s="75">
        <f>SUM(F58:F60)</f>
        <v>0</v>
      </c>
      <c r="G57" s="75">
        <f>SUM(G58:G60)</f>
        <v>0</v>
      </c>
      <c r="H57" s="75">
        <f>SUM(H58:H60)</f>
        <v>0</v>
      </c>
      <c r="I57" s="75">
        <f>SUM(I58:I60)</f>
        <v>6.7</v>
      </c>
      <c r="J57" s="364"/>
      <c r="K57" s="75">
        <f>SUM(K58:K60)</f>
        <v>0</v>
      </c>
      <c r="L57" s="75">
        <f>SUM(L58:L60)</f>
        <v>0</v>
      </c>
      <c r="M57" s="75">
        <f>SUM(M58:M60)</f>
        <v>0</v>
      </c>
      <c r="N57" s="85">
        <f>E57+H57+I57+K57+L57+M57</f>
        <v>6.7</v>
      </c>
    </row>
    <row r="58" spans="1:14" s="32" customFormat="1" ht="23.25">
      <c r="A58" s="369"/>
      <c r="B58" s="368"/>
      <c r="C58" s="33"/>
      <c r="D58" s="16" t="s">
        <v>18</v>
      </c>
      <c r="E58" s="227"/>
      <c r="F58" s="227"/>
      <c r="G58" s="227"/>
      <c r="H58" s="228"/>
      <c r="I58" s="228">
        <v>6.57</v>
      </c>
      <c r="J58" s="365"/>
      <c r="K58" s="229"/>
      <c r="L58" s="229"/>
      <c r="M58" s="229"/>
      <c r="N58" s="264">
        <f>E58+H58+I58+K58+L58+M58</f>
        <v>6.57</v>
      </c>
    </row>
    <row r="59" spans="1:14" s="32" customFormat="1" ht="23.25">
      <c r="A59" s="369"/>
      <c r="B59" s="368"/>
      <c r="C59" s="33"/>
      <c r="D59" s="16" t="s">
        <v>10</v>
      </c>
      <c r="E59" s="227"/>
      <c r="F59" s="227"/>
      <c r="G59" s="227"/>
      <c r="H59" s="228"/>
      <c r="I59" s="228"/>
      <c r="J59" s="365"/>
      <c r="K59" s="229"/>
      <c r="L59" s="229"/>
      <c r="M59" s="229"/>
      <c r="N59" s="264">
        <f>E59+H59+I59+K59+L59+M59</f>
        <v>0</v>
      </c>
    </row>
    <row r="60" spans="1:14" s="32" customFormat="1" ht="22.5">
      <c r="A60" s="369"/>
      <c r="B60" s="368"/>
      <c r="C60" s="33"/>
      <c r="D60" s="17" t="s">
        <v>11</v>
      </c>
      <c r="E60" s="230"/>
      <c r="F60" s="230"/>
      <c r="G60" s="230"/>
      <c r="H60" s="231"/>
      <c r="I60" s="231">
        <v>0.13</v>
      </c>
      <c r="J60" s="366"/>
      <c r="K60" s="229"/>
      <c r="L60" s="229"/>
      <c r="M60" s="229"/>
      <c r="N60" s="85">
        <f>E60+H60+I60+K60+L60+M60</f>
        <v>0.13</v>
      </c>
    </row>
    <row r="61" spans="1:14" s="38" customFormat="1" ht="24" customHeight="1">
      <c r="A61" s="369" t="s">
        <v>120</v>
      </c>
      <c r="B61" s="368" t="s">
        <v>121</v>
      </c>
      <c r="C61" s="272"/>
      <c r="D61" s="50" t="s">
        <v>17</v>
      </c>
      <c r="E61" s="75">
        <f>SUM(E62:E64)</f>
        <v>0</v>
      </c>
      <c r="F61" s="75">
        <f>SUM(F62:F64)</f>
        <v>0</v>
      </c>
      <c r="G61" s="75">
        <f>SUM(G62:G64)</f>
        <v>0</v>
      </c>
      <c r="H61" s="75">
        <f>SUM(H62:H64)</f>
        <v>0</v>
      </c>
      <c r="I61" s="75">
        <f>SUM(I62:I64)</f>
        <v>4.3</v>
      </c>
      <c r="J61" s="364"/>
      <c r="K61" s="75">
        <f>SUM(K62:K64)</f>
        <v>0</v>
      </c>
      <c r="L61" s="75">
        <f>SUM(L62:L64)</f>
        <v>0</v>
      </c>
      <c r="M61" s="75">
        <f>SUM(M62:M64)</f>
        <v>0</v>
      </c>
      <c r="N61" s="85">
        <f>E61+H61+I61+K61+L61+M61</f>
        <v>4.3</v>
      </c>
    </row>
    <row r="62" spans="1:14" s="32" customFormat="1" ht="23.25">
      <c r="A62" s="369"/>
      <c r="B62" s="368"/>
      <c r="C62" s="33"/>
      <c r="D62" s="16" t="s">
        <v>18</v>
      </c>
      <c r="E62" s="227"/>
      <c r="F62" s="227"/>
      <c r="G62" s="227"/>
      <c r="H62" s="228"/>
      <c r="I62" s="228">
        <v>4.21</v>
      </c>
      <c r="J62" s="365"/>
      <c r="K62" s="229"/>
      <c r="L62" s="229"/>
      <c r="M62" s="229"/>
      <c r="N62" s="264">
        <f>E62+H62+I62+K62+L62+M62</f>
        <v>4.21</v>
      </c>
    </row>
    <row r="63" spans="1:14" s="32" customFormat="1" ht="23.25">
      <c r="A63" s="369"/>
      <c r="B63" s="368"/>
      <c r="C63" s="33"/>
      <c r="D63" s="16" t="s">
        <v>10</v>
      </c>
      <c r="E63" s="227"/>
      <c r="F63" s="227"/>
      <c r="G63" s="227"/>
      <c r="H63" s="228"/>
      <c r="I63" s="228"/>
      <c r="J63" s="365"/>
      <c r="K63" s="229"/>
      <c r="L63" s="229"/>
      <c r="M63" s="229"/>
      <c r="N63" s="264">
        <f>E63+H63+I63+K63+L63+M63</f>
        <v>0</v>
      </c>
    </row>
    <row r="64" spans="1:14" s="32" customFormat="1" ht="22.5">
      <c r="A64" s="369"/>
      <c r="B64" s="368"/>
      <c r="C64" s="33"/>
      <c r="D64" s="17" t="s">
        <v>11</v>
      </c>
      <c r="E64" s="230"/>
      <c r="F64" s="230"/>
      <c r="G64" s="230"/>
      <c r="H64" s="231"/>
      <c r="I64" s="231">
        <v>0.09</v>
      </c>
      <c r="J64" s="366"/>
      <c r="K64" s="229"/>
      <c r="L64" s="229"/>
      <c r="M64" s="229"/>
      <c r="N64" s="85">
        <f>E64+H64+I64+K64+L64+M64</f>
        <v>0.09</v>
      </c>
    </row>
    <row r="65" spans="1:14" s="32" customFormat="1" ht="22.5">
      <c r="A65" s="369" t="s">
        <v>122</v>
      </c>
      <c r="B65" s="368" t="s">
        <v>123</v>
      </c>
      <c r="C65" s="272"/>
      <c r="D65" s="50" t="s">
        <v>17</v>
      </c>
      <c r="E65" s="75">
        <f>SUM(E66:E68)</f>
        <v>0</v>
      </c>
      <c r="F65" s="75">
        <f>SUM(F66:F68)</f>
        <v>0</v>
      </c>
      <c r="G65" s="75">
        <f>SUM(G66:G68)</f>
        <v>0</v>
      </c>
      <c r="H65" s="75">
        <f>SUM(H66:H68)</f>
        <v>0</v>
      </c>
      <c r="I65" s="75">
        <f>SUM(I66:I68)</f>
        <v>6.7</v>
      </c>
      <c r="J65" s="364"/>
      <c r="K65" s="75">
        <f>SUM(K66:K68)</f>
        <v>0</v>
      </c>
      <c r="L65" s="75">
        <f>SUM(L66:L68)</f>
        <v>0</v>
      </c>
      <c r="M65" s="75">
        <f>SUM(M66:M68)</f>
        <v>0</v>
      </c>
      <c r="N65" s="85">
        <f>E65+H65+I65+K65+L65+M65</f>
        <v>6.7</v>
      </c>
    </row>
    <row r="66" spans="1:14" s="32" customFormat="1" ht="23.25">
      <c r="A66" s="369"/>
      <c r="B66" s="368"/>
      <c r="C66" s="33"/>
      <c r="D66" s="16" t="s">
        <v>18</v>
      </c>
      <c r="E66" s="227"/>
      <c r="F66" s="227"/>
      <c r="G66" s="227"/>
      <c r="H66" s="228"/>
      <c r="I66" s="228">
        <v>6.57</v>
      </c>
      <c r="J66" s="365"/>
      <c r="K66" s="229"/>
      <c r="L66" s="229"/>
      <c r="M66" s="229"/>
      <c r="N66" s="264">
        <f>E66+H66+I66+K66+L66+M66</f>
        <v>6.57</v>
      </c>
    </row>
    <row r="67" spans="1:14" s="32" customFormat="1" ht="23.25">
      <c r="A67" s="369"/>
      <c r="B67" s="368"/>
      <c r="C67" s="33"/>
      <c r="D67" s="16" t="s">
        <v>10</v>
      </c>
      <c r="E67" s="227"/>
      <c r="F67" s="227"/>
      <c r="G67" s="227"/>
      <c r="H67" s="228"/>
      <c r="I67" s="228"/>
      <c r="J67" s="365"/>
      <c r="K67" s="229"/>
      <c r="L67" s="229"/>
      <c r="M67" s="229"/>
      <c r="N67" s="264">
        <f>E67+H67+I67+K67+L67+M67</f>
        <v>0</v>
      </c>
    </row>
    <row r="68" spans="1:14" s="32" customFormat="1" ht="22.5">
      <c r="A68" s="369"/>
      <c r="B68" s="368"/>
      <c r="C68" s="33"/>
      <c r="D68" s="17" t="s">
        <v>11</v>
      </c>
      <c r="E68" s="230"/>
      <c r="F68" s="230"/>
      <c r="G68" s="230"/>
      <c r="H68" s="231"/>
      <c r="I68" s="231">
        <v>0.13</v>
      </c>
      <c r="J68" s="366"/>
      <c r="K68" s="229"/>
      <c r="L68" s="229"/>
      <c r="M68" s="229"/>
      <c r="N68" s="85">
        <f>E68+H68+I68+K68+L68+M68</f>
        <v>0.13</v>
      </c>
    </row>
    <row r="69" spans="1:14" s="32" customFormat="1" ht="22.5">
      <c r="A69" s="369" t="s">
        <v>124</v>
      </c>
      <c r="B69" s="368" t="s">
        <v>125</v>
      </c>
      <c r="C69" s="272"/>
      <c r="D69" s="50" t="s">
        <v>17</v>
      </c>
      <c r="E69" s="75">
        <f>SUM(E70:E72)</f>
        <v>0</v>
      </c>
      <c r="F69" s="75">
        <f>SUM(F70:F72)</f>
        <v>0</v>
      </c>
      <c r="G69" s="75">
        <f>SUM(G70:G72)</f>
        <v>0</v>
      </c>
      <c r="H69" s="75">
        <f>SUM(H70:H72)</f>
        <v>0</v>
      </c>
      <c r="I69" s="75">
        <f>SUM(I70:I72)</f>
        <v>0</v>
      </c>
      <c r="J69" s="364"/>
      <c r="K69" s="75">
        <f>SUM(K70:K72)</f>
        <v>0</v>
      </c>
      <c r="L69" s="75">
        <f>SUM(L70:L72)</f>
        <v>3.03</v>
      </c>
      <c r="M69" s="75">
        <f>SUM(M70:M72)</f>
        <v>0</v>
      </c>
      <c r="N69" s="85">
        <f>E69+H69+I69+K69+L69+M69</f>
        <v>3.03</v>
      </c>
    </row>
    <row r="70" spans="1:14" s="32" customFormat="1" ht="23.25">
      <c r="A70" s="369"/>
      <c r="B70" s="368"/>
      <c r="C70" s="33"/>
      <c r="D70" s="16" t="s">
        <v>18</v>
      </c>
      <c r="E70" s="227"/>
      <c r="F70" s="227"/>
      <c r="G70" s="227"/>
      <c r="H70" s="228"/>
      <c r="I70" s="228"/>
      <c r="J70" s="365"/>
      <c r="K70" s="229"/>
      <c r="L70" s="229"/>
      <c r="M70" s="229"/>
      <c r="N70" s="264">
        <f>E70+H70+I70+K70+L70+M70</f>
        <v>0</v>
      </c>
    </row>
    <row r="71" spans="1:14" s="32" customFormat="1" ht="23.25">
      <c r="A71" s="369"/>
      <c r="B71" s="368"/>
      <c r="C71" s="33"/>
      <c r="D71" s="16" t="s">
        <v>10</v>
      </c>
      <c r="E71" s="227"/>
      <c r="F71" s="227"/>
      <c r="G71" s="227"/>
      <c r="H71" s="228"/>
      <c r="I71" s="228"/>
      <c r="J71" s="365"/>
      <c r="K71" s="229"/>
      <c r="L71" s="229">
        <v>3</v>
      </c>
      <c r="M71" s="229"/>
      <c r="N71" s="264">
        <f>E71+H71+I71+K71+L71+M71</f>
        <v>3</v>
      </c>
    </row>
    <row r="72" spans="1:14" s="32" customFormat="1" ht="22.5">
      <c r="A72" s="370"/>
      <c r="B72" s="371"/>
      <c r="C72" s="271"/>
      <c r="D72" s="20" t="s">
        <v>11</v>
      </c>
      <c r="E72" s="322"/>
      <c r="F72" s="322"/>
      <c r="G72" s="322"/>
      <c r="H72" s="323"/>
      <c r="I72" s="323"/>
      <c r="J72" s="365"/>
      <c r="K72" s="324"/>
      <c r="L72" s="324">
        <v>0.03</v>
      </c>
      <c r="M72" s="229"/>
      <c r="N72" s="85">
        <f>E72+H72+I72+K72+L72+M72</f>
        <v>0.03</v>
      </c>
    </row>
    <row r="73" spans="1:14" ht="83.25" customHeight="1">
      <c r="A73" s="372" t="s">
        <v>12</v>
      </c>
      <c r="B73" s="325" t="s">
        <v>127</v>
      </c>
      <c r="C73" s="326"/>
      <c r="D73" s="327"/>
      <c r="E73" s="326"/>
      <c r="F73" s="326"/>
      <c r="G73" s="326"/>
      <c r="H73" s="326"/>
      <c r="I73" s="326"/>
      <c r="J73" s="326"/>
      <c r="K73" s="5"/>
      <c r="L73" s="5"/>
      <c r="M73" s="5"/>
      <c r="N73" s="35"/>
    </row>
    <row r="74" spans="1:14" ht="25.5" customHeight="1">
      <c r="A74" s="372"/>
      <c r="B74" s="13" t="s">
        <v>102</v>
      </c>
      <c r="C74" s="328">
        <v>49.63</v>
      </c>
      <c r="D74" s="11"/>
      <c r="E74" s="328">
        <v>50.4</v>
      </c>
      <c r="F74" s="328"/>
      <c r="G74" s="328">
        <v>54</v>
      </c>
      <c r="H74" s="328">
        <v>60</v>
      </c>
      <c r="I74" s="328">
        <v>70</v>
      </c>
      <c r="J74" s="328"/>
      <c r="K74" s="27">
        <v>81</v>
      </c>
      <c r="L74" s="291">
        <v>83.9</v>
      </c>
      <c r="M74" s="8">
        <v>86</v>
      </c>
      <c r="N74" s="10"/>
    </row>
    <row r="75" spans="1:14" ht="98.25" customHeight="1">
      <c r="A75" s="372" t="s">
        <v>13</v>
      </c>
      <c r="B75" s="325" t="s">
        <v>128</v>
      </c>
      <c r="C75" s="326"/>
      <c r="D75" s="327"/>
      <c r="E75" s="326"/>
      <c r="F75" s="326"/>
      <c r="G75" s="326"/>
      <c r="H75" s="326"/>
      <c r="I75" s="326"/>
      <c r="J75" s="326"/>
      <c r="K75" s="5"/>
      <c r="L75" s="5"/>
      <c r="M75" s="5"/>
      <c r="N75" s="35"/>
    </row>
    <row r="76" spans="1:14" ht="25.5" customHeight="1">
      <c r="A76" s="372"/>
      <c r="B76" s="13" t="s">
        <v>102</v>
      </c>
      <c r="C76" s="328">
        <v>0.6</v>
      </c>
      <c r="D76" s="11"/>
      <c r="E76" s="328">
        <v>5</v>
      </c>
      <c r="F76" s="328"/>
      <c r="G76" s="328">
        <v>3.41</v>
      </c>
      <c r="H76" s="328">
        <v>12.1</v>
      </c>
      <c r="I76" s="328">
        <v>20</v>
      </c>
      <c r="J76" s="328"/>
      <c r="K76" s="27">
        <v>30</v>
      </c>
      <c r="L76" s="27">
        <v>40</v>
      </c>
      <c r="M76" s="8">
        <v>56</v>
      </c>
      <c r="N76" s="10"/>
    </row>
    <row r="77" spans="1:14" ht="102.75" customHeight="1">
      <c r="A77" s="372" t="s">
        <v>77</v>
      </c>
      <c r="B77" s="325" t="s">
        <v>129</v>
      </c>
      <c r="C77" s="326"/>
      <c r="D77" s="327"/>
      <c r="E77" s="326"/>
      <c r="F77" s="326"/>
      <c r="G77" s="326"/>
      <c r="H77" s="326"/>
      <c r="I77" s="326"/>
      <c r="J77" s="326"/>
      <c r="K77" s="5"/>
      <c r="L77" s="5"/>
      <c r="M77" s="5"/>
      <c r="N77" s="35"/>
    </row>
    <row r="78" spans="1:14" ht="25.5" customHeight="1">
      <c r="A78" s="372"/>
      <c r="B78" s="13" t="s">
        <v>102</v>
      </c>
      <c r="C78" s="328">
        <v>0</v>
      </c>
      <c r="D78" s="11"/>
      <c r="E78" s="328">
        <v>1.3</v>
      </c>
      <c r="F78" s="328"/>
      <c r="G78" s="328">
        <v>2.02</v>
      </c>
      <c r="H78" s="328">
        <v>5</v>
      </c>
      <c r="I78" s="328">
        <v>7</v>
      </c>
      <c r="J78" s="328"/>
      <c r="K78" s="27">
        <v>8</v>
      </c>
      <c r="L78" s="27">
        <v>10</v>
      </c>
      <c r="M78" s="8">
        <v>16</v>
      </c>
      <c r="N78" s="10"/>
    </row>
    <row r="79" spans="1:14" s="38" customFormat="1" ht="40.5">
      <c r="A79" s="449">
        <v>1</v>
      </c>
      <c r="B79" s="74" t="s">
        <v>51</v>
      </c>
      <c r="C79" s="451"/>
      <c r="D79" s="52" t="s">
        <v>9</v>
      </c>
      <c r="E79" s="242">
        <f>E80+E81+E82</f>
        <v>12.124028710000001</v>
      </c>
      <c r="F79" s="242">
        <f aca="true" t="shared" si="6" ref="F79:M79">F80+F81+F82</f>
        <v>11.355944710000001</v>
      </c>
      <c r="G79" s="242">
        <f t="shared" si="6"/>
        <v>2.98155154</v>
      </c>
      <c r="H79" s="242">
        <f t="shared" si="6"/>
        <v>16.03</v>
      </c>
      <c r="I79" s="242">
        <f t="shared" si="6"/>
        <v>98.5</v>
      </c>
      <c r="J79" s="437"/>
      <c r="K79" s="242">
        <f t="shared" si="6"/>
        <v>0</v>
      </c>
      <c r="L79" s="242">
        <f t="shared" si="6"/>
        <v>3.03</v>
      </c>
      <c r="M79" s="242">
        <f t="shared" si="6"/>
        <v>0</v>
      </c>
      <c r="N79" s="243">
        <f>N80+N81+N82</f>
        <v>129.68402871</v>
      </c>
    </row>
    <row r="80" spans="1:14" s="48" customFormat="1" ht="20.25">
      <c r="A80" s="449"/>
      <c r="B80" s="426" t="str">
        <f>F15</f>
        <v>ДЕМОГРАФИЯ</v>
      </c>
      <c r="C80" s="451"/>
      <c r="D80" s="53" t="s">
        <v>18</v>
      </c>
      <c r="E80" s="244">
        <f>E26+E30+E34+E38+E42+E46+E50+E54+E58+E62+E66+E70</f>
        <v>0</v>
      </c>
      <c r="F80" s="244">
        <f>F26+F30+F34+F38+F42+F46+F50+F54+F58+F62+F66+F70</f>
        <v>0</v>
      </c>
      <c r="G80" s="244">
        <f>G26+G30+G34+G38+G42+G46+G50+G54+G58+G62+G66+G70</f>
        <v>0</v>
      </c>
      <c r="H80" s="244">
        <f>H26+H30+H34+H38+H42+H46+H50+H54+H58+H62+H66+H70</f>
        <v>7.83</v>
      </c>
      <c r="I80" s="244">
        <f>I26+I30+I34+I38+I42+I46+I50+I54+I58+I62+I66+I70</f>
        <v>17.35</v>
      </c>
      <c r="J80" s="438"/>
      <c r="K80" s="244">
        <f aca="true" t="shared" si="7" ref="K80:L82">K26+K30+K34+K38+K42+K46+K50+K54+K58+K62+K66+K70</f>
        <v>0</v>
      </c>
      <c r="L80" s="244">
        <f t="shared" si="7"/>
        <v>0</v>
      </c>
      <c r="M80" s="244">
        <f>M26+M30+M34+M38+M42+M46+M50+M54+M58+M62+M66+M70</f>
        <v>0</v>
      </c>
      <c r="N80" s="248">
        <f>E80+H80+I80+K80+L80+M80</f>
        <v>25.18</v>
      </c>
    </row>
    <row r="81" spans="1:14" s="48" customFormat="1" ht="28.5" customHeight="1">
      <c r="A81" s="449"/>
      <c r="B81" s="427"/>
      <c r="C81" s="451"/>
      <c r="D81" s="53" t="s">
        <v>10</v>
      </c>
      <c r="E81" s="244">
        <f aca="true" t="shared" si="8" ref="E81:I82">E27+E31+E35+E39+E43+E47+E51+E55+E59+E63+E67+E71</f>
        <v>12.00278871</v>
      </c>
      <c r="F81" s="244">
        <f t="shared" si="8"/>
        <v>11.24238517</v>
      </c>
      <c r="G81" s="244">
        <f t="shared" si="8"/>
        <v>2.867992</v>
      </c>
      <c r="H81" s="244">
        <f t="shared" si="8"/>
        <v>7.95</v>
      </c>
      <c r="I81" s="244">
        <f t="shared" si="8"/>
        <v>80</v>
      </c>
      <c r="J81" s="438"/>
      <c r="K81" s="244">
        <f t="shared" si="7"/>
        <v>0</v>
      </c>
      <c r="L81" s="244">
        <f t="shared" si="7"/>
        <v>3</v>
      </c>
      <c r="M81" s="244">
        <f>M27+M31+M35+M39+M43+M47+M51+M55+M59+M63+M67+M71</f>
        <v>0</v>
      </c>
      <c r="N81" s="248">
        <f>E81+H81+I81+K81+L81+M81</f>
        <v>102.95278871</v>
      </c>
    </row>
    <row r="82" spans="1:14" s="38" customFormat="1" ht="21" thickBot="1">
      <c r="A82" s="450"/>
      <c r="B82" s="428"/>
      <c r="C82" s="452"/>
      <c r="D82" s="95" t="s">
        <v>11</v>
      </c>
      <c r="E82" s="244">
        <f t="shared" si="8"/>
        <v>0.12124</v>
      </c>
      <c r="F82" s="244">
        <f t="shared" si="8"/>
        <v>0.11355954</v>
      </c>
      <c r="G82" s="244">
        <f t="shared" si="8"/>
        <v>0.11355954</v>
      </c>
      <c r="H82" s="244">
        <f t="shared" si="8"/>
        <v>0.25</v>
      </c>
      <c r="I82" s="244">
        <f t="shared" si="8"/>
        <v>1.15</v>
      </c>
      <c r="J82" s="439"/>
      <c r="K82" s="244">
        <f t="shared" si="7"/>
        <v>0</v>
      </c>
      <c r="L82" s="244">
        <f t="shared" si="7"/>
        <v>0.03</v>
      </c>
      <c r="M82" s="244">
        <f>M28+M32+M36+M40+M44+M48+M52+M56+M60+M64+M68+M72</f>
        <v>0</v>
      </c>
      <c r="N82" s="249">
        <f>E82+H82+I82+K82+L82+M82</f>
        <v>1.55124</v>
      </c>
    </row>
    <row r="83" spans="1:14" s="38" customFormat="1" ht="53.25" customHeight="1" thickBot="1">
      <c r="A83" s="70"/>
      <c r="B83" s="71"/>
      <c r="C83" s="71"/>
      <c r="D83" s="71"/>
      <c r="E83" s="100" t="s">
        <v>83</v>
      </c>
      <c r="F83" s="99" t="s">
        <v>53</v>
      </c>
      <c r="G83" s="101"/>
      <c r="H83" s="71"/>
      <c r="I83" s="71"/>
      <c r="J83" s="71"/>
      <c r="K83" s="71"/>
      <c r="L83" s="71"/>
      <c r="M83" s="71"/>
      <c r="N83" s="72"/>
    </row>
    <row r="84" spans="1:14" s="38" customFormat="1" ht="53.25" customHeight="1" thickBot="1">
      <c r="A84" s="469" t="s">
        <v>74</v>
      </c>
      <c r="B84" s="470"/>
      <c r="C84" s="470"/>
      <c r="D84" s="470"/>
      <c r="E84" s="470"/>
      <c r="F84" s="470"/>
      <c r="G84" s="470"/>
      <c r="H84" s="470"/>
      <c r="I84" s="470"/>
      <c r="J84" s="470"/>
      <c r="K84" s="471"/>
      <c r="L84" s="471"/>
      <c r="M84" s="471"/>
      <c r="N84" s="472"/>
    </row>
    <row r="85" spans="1:14" s="38" customFormat="1" ht="56.25" customHeight="1">
      <c r="A85" s="466" t="s">
        <v>12</v>
      </c>
      <c r="B85" s="197" t="s">
        <v>75</v>
      </c>
      <c r="C85" s="198"/>
      <c r="D85" s="199"/>
      <c r="E85" s="200"/>
      <c r="F85" s="200"/>
      <c r="G85" s="200"/>
      <c r="H85" s="200"/>
      <c r="I85" s="200"/>
      <c r="J85" s="214"/>
      <c r="K85" s="200"/>
      <c r="L85" s="200"/>
      <c r="M85" s="200"/>
      <c r="N85" s="215"/>
    </row>
    <row r="86" spans="1:14" s="38" customFormat="1" ht="53.25" customHeight="1">
      <c r="A86" s="467"/>
      <c r="B86" s="7" t="s">
        <v>98</v>
      </c>
      <c r="C86" s="187"/>
      <c r="D86" s="188"/>
      <c r="E86" s="201">
        <v>10</v>
      </c>
      <c r="F86" s="189"/>
      <c r="G86" s="189"/>
      <c r="H86" s="189"/>
      <c r="I86" s="189"/>
      <c r="J86" s="216"/>
      <c r="K86" s="189"/>
      <c r="L86" s="189"/>
      <c r="M86" s="189"/>
      <c r="N86" s="217"/>
    </row>
    <row r="87" spans="1:14" s="38" customFormat="1" ht="81.75" customHeight="1">
      <c r="A87" s="467" t="s">
        <v>13</v>
      </c>
      <c r="B87" s="190" t="s">
        <v>76</v>
      </c>
      <c r="C87" s="191"/>
      <c r="D87" s="192"/>
      <c r="E87" s="193"/>
      <c r="F87" s="193"/>
      <c r="G87" s="193"/>
      <c r="H87" s="193"/>
      <c r="I87" s="193"/>
      <c r="J87" s="218"/>
      <c r="K87" s="193"/>
      <c r="L87" s="193"/>
      <c r="M87" s="193"/>
      <c r="N87" s="219"/>
    </row>
    <row r="88" spans="1:14" s="38" customFormat="1" ht="53.25" customHeight="1">
      <c r="A88" s="467"/>
      <c r="B88" s="7" t="s">
        <v>98</v>
      </c>
      <c r="C88" s="187"/>
      <c r="D88" s="188"/>
      <c r="E88" s="201">
        <v>100</v>
      </c>
      <c r="F88" s="189"/>
      <c r="G88" s="337">
        <v>60.1</v>
      </c>
      <c r="H88" s="189"/>
      <c r="I88" s="189"/>
      <c r="J88" s="216"/>
      <c r="K88" s="189"/>
      <c r="L88" s="189"/>
      <c r="M88" s="189"/>
      <c r="N88" s="217"/>
    </row>
    <row r="89" spans="1:14" s="38" customFormat="1" ht="96.75" customHeight="1">
      <c r="A89" s="467" t="s">
        <v>77</v>
      </c>
      <c r="B89" s="190" t="s">
        <v>78</v>
      </c>
      <c r="C89" s="191"/>
      <c r="D89" s="192"/>
      <c r="E89" s="193"/>
      <c r="F89" s="193"/>
      <c r="G89" s="193"/>
      <c r="H89" s="193"/>
      <c r="I89" s="193"/>
      <c r="J89" s="218"/>
      <c r="K89" s="193"/>
      <c r="L89" s="193"/>
      <c r="M89" s="193"/>
      <c r="N89" s="219"/>
    </row>
    <row r="90" spans="1:14" s="38" customFormat="1" ht="53.25" customHeight="1">
      <c r="A90" s="467"/>
      <c r="B90" s="7" t="s">
        <v>98</v>
      </c>
      <c r="C90" s="187"/>
      <c r="D90" s="188"/>
      <c r="E90" s="201">
        <v>1</v>
      </c>
      <c r="F90" s="189"/>
      <c r="G90" s="189">
        <v>1</v>
      </c>
      <c r="H90" s="189"/>
      <c r="I90" s="189"/>
      <c r="J90" s="216"/>
      <c r="K90" s="189"/>
      <c r="L90" s="189"/>
      <c r="M90" s="189"/>
      <c r="N90" s="217"/>
    </row>
    <row r="91" spans="1:14" s="38" customFormat="1" ht="103.5" customHeight="1">
      <c r="A91" s="467" t="s">
        <v>79</v>
      </c>
      <c r="B91" s="190" t="s">
        <v>80</v>
      </c>
      <c r="C91" s="191"/>
      <c r="D91" s="192"/>
      <c r="E91" s="193"/>
      <c r="F91" s="193"/>
      <c r="G91" s="193"/>
      <c r="H91" s="193"/>
      <c r="I91" s="193"/>
      <c r="J91" s="218"/>
      <c r="K91" s="193"/>
      <c r="L91" s="193"/>
      <c r="M91" s="193"/>
      <c r="N91" s="219"/>
    </row>
    <row r="92" spans="1:14" s="38" customFormat="1" ht="53.25" customHeight="1" thickBot="1">
      <c r="A92" s="468"/>
      <c r="B92" s="7" t="s">
        <v>98</v>
      </c>
      <c r="C92" s="311"/>
      <c r="D92" s="312"/>
      <c r="E92" s="313">
        <v>0</v>
      </c>
      <c r="F92" s="314"/>
      <c r="G92" s="314"/>
      <c r="H92" s="314"/>
      <c r="I92" s="314"/>
      <c r="J92" s="315"/>
      <c r="K92" s="314"/>
      <c r="L92" s="314"/>
      <c r="M92" s="314"/>
      <c r="N92" s="316"/>
    </row>
    <row r="93" spans="1:14" s="38" customFormat="1" ht="21" thickBot="1">
      <c r="A93" s="380" t="s">
        <v>32</v>
      </c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2"/>
    </row>
    <row r="94" spans="1:14" s="38" customFormat="1" ht="19.5">
      <c r="A94" s="386" t="s">
        <v>12</v>
      </c>
      <c r="B94" s="6" t="s">
        <v>24</v>
      </c>
      <c r="C94" s="80"/>
      <c r="D94" s="81"/>
      <c r="E94" s="80"/>
      <c r="F94" s="80"/>
      <c r="G94" s="80"/>
      <c r="H94" s="80"/>
      <c r="I94" s="80"/>
      <c r="J94" s="82"/>
      <c r="K94" s="83"/>
      <c r="L94" s="83"/>
      <c r="M94" s="83"/>
      <c r="N94" s="84"/>
    </row>
    <row r="95" spans="1:14" s="38" customFormat="1" ht="20.25">
      <c r="A95" s="389"/>
      <c r="B95" s="13" t="s">
        <v>25</v>
      </c>
      <c r="C95" s="27"/>
      <c r="D95" s="11"/>
      <c r="E95" s="27"/>
      <c r="F95" s="27"/>
      <c r="G95" s="27"/>
      <c r="H95" s="27"/>
      <c r="I95" s="27"/>
      <c r="J95" s="39"/>
      <c r="K95" s="27"/>
      <c r="L95" s="27"/>
      <c r="M95" s="27"/>
      <c r="N95" s="28"/>
    </row>
    <row r="96" spans="1:14" s="38" customFormat="1" ht="19.5">
      <c r="A96" s="14"/>
      <c r="B96" s="15" t="s">
        <v>14</v>
      </c>
      <c r="C96" s="416" t="s">
        <v>15</v>
      </c>
      <c r="D96" s="417"/>
      <c r="E96" s="417"/>
      <c r="F96" s="417"/>
      <c r="G96" s="417"/>
      <c r="H96" s="417"/>
      <c r="I96" s="417"/>
      <c r="J96" s="417"/>
      <c r="K96" s="378"/>
      <c r="L96" s="378"/>
      <c r="M96" s="378"/>
      <c r="N96" s="379"/>
    </row>
    <row r="97" spans="1:14" s="38" customFormat="1" ht="22.5">
      <c r="A97" s="418" t="s">
        <v>16</v>
      </c>
      <c r="B97" s="371" t="s">
        <v>34</v>
      </c>
      <c r="C97" s="423"/>
      <c r="D97" s="4" t="s">
        <v>17</v>
      </c>
      <c r="E97" s="75">
        <f>SUM(E98:E100)</f>
        <v>0</v>
      </c>
      <c r="F97" s="75">
        <f>SUM(F98:F100)</f>
        <v>0</v>
      </c>
      <c r="G97" s="75">
        <f>SUM(G98:G100)</f>
        <v>0</v>
      </c>
      <c r="H97" s="75">
        <f>SUM(H98:H100)</f>
        <v>0</v>
      </c>
      <c r="I97" s="75">
        <f>SUM(I98:I100)</f>
        <v>0</v>
      </c>
      <c r="J97" s="364"/>
      <c r="K97" s="75">
        <f>SUM(K98:K100)</f>
        <v>0</v>
      </c>
      <c r="L97" s="75">
        <f>SUM(L98:L100)</f>
        <v>0</v>
      </c>
      <c r="M97" s="75">
        <f>SUM(M98:M100)</f>
        <v>0</v>
      </c>
      <c r="N97" s="85">
        <f>E97+H97+I97+K97+L97+M97</f>
        <v>0</v>
      </c>
    </row>
    <row r="98" spans="1:14" s="38" customFormat="1" ht="23.25">
      <c r="A98" s="419"/>
      <c r="B98" s="421"/>
      <c r="C98" s="424"/>
      <c r="D98" s="16" t="s">
        <v>18</v>
      </c>
      <c r="E98" s="227"/>
      <c r="F98" s="227"/>
      <c r="G98" s="227"/>
      <c r="H98" s="228"/>
      <c r="I98" s="228"/>
      <c r="J98" s="365"/>
      <c r="K98" s="229"/>
      <c r="L98" s="229"/>
      <c r="M98" s="229"/>
      <c r="N98" s="264">
        <f>E98+H98+I98+K98+L98+M98</f>
        <v>0</v>
      </c>
    </row>
    <row r="99" spans="1:14" s="38" customFormat="1" ht="23.25">
      <c r="A99" s="419"/>
      <c r="B99" s="421"/>
      <c r="C99" s="424"/>
      <c r="D99" s="16" t="s">
        <v>10</v>
      </c>
      <c r="E99" s="227"/>
      <c r="F99" s="227"/>
      <c r="G99" s="227"/>
      <c r="H99" s="228"/>
      <c r="I99" s="228"/>
      <c r="J99" s="365"/>
      <c r="K99" s="229"/>
      <c r="L99" s="229"/>
      <c r="M99" s="229"/>
      <c r="N99" s="264">
        <f>E99+H99+I99+K99+L99+M99</f>
        <v>0</v>
      </c>
    </row>
    <row r="100" spans="1:14" s="38" customFormat="1" ht="22.5">
      <c r="A100" s="420"/>
      <c r="B100" s="422"/>
      <c r="C100" s="425"/>
      <c r="D100" s="17" t="s">
        <v>11</v>
      </c>
      <c r="E100" s="230"/>
      <c r="F100" s="230"/>
      <c r="G100" s="230"/>
      <c r="H100" s="231"/>
      <c r="I100" s="231"/>
      <c r="J100" s="366"/>
      <c r="K100" s="229"/>
      <c r="L100" s="229"/>
      <c r="M100" s="229"/>
      <c r="N100" s="85">
        <f>E100+H100+I100+K100+L100+M100</f>
        <v>0</v>
      </c>
    </row>
    <row r="101" spans="1:14" s="38" customFormat="1" ht="19.5">
      <c r="A101" s="387" t="s">
        <v>13</v>
      </c>
      <c r="B101" s="29" t="s">
        <v>24</v>
      </c>
      <c r="C101" s="41"/>
      <c r="D101" s="42"/>
      <c r="E101" s="232"/>
      <c r="F101" s="232"/>
      <c r="G101" s="232"/>
      <c r="H101" s="232"/>
      <c r="I101" s="232"/>
      <c r="J101" s="233"/>
      <c r="K101" s="229"/>
      <c r="L101" s="229"/>
      <c r="M101" s="229"/>
      <c r="N101" s="234"/>
    </row>
    <row r="102" spans="1:14" s="38" customFormat="1" ht="20.25">
      <c r="A102" s="389"/>
      <c r="B102" s="13" t="s">
        <v>25</v>
      </c>
      <c r="C102" s="27"/>
      <c r="D102" s="11"/>
      <c r="E102" s="27"/>
      <c r="F102" s="27"/>
      <c r="G102" s="27"/>
      <c r="H102" s="27"/>
      <c r="I102" s="27"/>
      <c r="J102" s="39"/>
      <c r="K102" s="27"/>
      <c r="L102" s="27"/>
      <c r="M102" s="27"/>
      <c r="N102" s="28"/>
    </row>
    <row r="103" spans="1:14" s="38" customFormat="1" ht="19.5">
      <c r="A103" s="14"/>
      <c r="B103" s="15" t="s">
        <v>14</v>
      </c>
      <c r="C103" s="416" t="s">
        <v>15</v>
      </c>
      <c r="D103" s="417"/>
      <c r="E103" s="417"/>
      <c r="F103" s="417"/>
      <c r="G103" s="417"/>
      <c r="H103" s="417"/>
      <c r="I103" s="417"/>
      <c r="J103" s="417"/>
      <c r="K103" s="378"/>
      <c r="L103" s="378"/>
      <c r="M103" s="378"/>
      <c r="N103" s="379"/>
    </row>
    <row r="104" spans="1:14" s="38" customFormat="1" ht="22.5">
      <c r="A104" s="418" t="s">
        <v>29</v>
      </c>
      <c r="B104" s="371" t="s">
        <v>34</v>
      </c>
      <c r="C104" s="423"/>
      <c r="D104" s="4" t="s">
        <v>17</v>
      </c>
      <c r="E104" s="75">
        <f>SUM(E105:E107)</f>
        <v>0</v>
      </c>
      <c r="F104" s="75">
        <f>SUM(F105:F107)</f>
        <v>0</v>
      </c>
      <c r="G104" s="75">
        <f>SUM(G105:G107)</f>
        <v>0</v>
      </c>
      <c r="H104" s="75">
        <f>SUM(H105:H107)</f>
        <v>0</v>
      </c>
      <c r="I104" s="75">
        <f>SUM(I105:I107)</f>
        <v>0</v>
      </c>
      <c r="J104" s="364"/>
      <c r="K104" s="75">
        <f>SUM(K105:K107)</f>
        <v>0</v>
      </c>
      <c r="L104" s="75">
        <f>SUM(L105:L107)</f>
        <v>0</v>
      </c>
      <c r="M104" s="75">
        <f>SUM(M105:M107)</f>
        <v>0</v>
      </c>
      <c r="N104" s="85">
        <f>E104+H104+I104+K104+L104+M104</f>
        <v>0</v>
      </c>
    </row>
    <row r="105" spans="1:14" s="38" customFormat="1" ht="23.25">
      <c r="A105" s="419"/>
      <c r="B105" s="421"/>
      <c r="C105" s="424"/>
      <c r="D105" s="16" t="s">
        <v>18</v>
      </c>
      <c r="E105" s="227"/>
      <c r="F105" s="227"/>
      <c r="G105" s="227"/>
      <c r="H105" s="228"/>
      <c r="I105" s="228"/>
      <c r="J105" s="365"/>
      <c r="K105" s="229"/>
      <c r="L105" s="229"/>
      <c r="M105" s="229"/>
      <c r="N105" s="264">
        <f>E105+H105+I105+K105+L105+M105</f>
        <v>0</v>
      </c>
    </row>
    <row r="106" spans="1:14" s="38" customFormat="1" ht="23.25">
      <c r="A106" s="419"/>
      <c r="B106" s="421"/>
      <c r="C106" s="424"/>
      <c r="D106" s="16" t="s">
        <v>10</v>
      </c>
      <c r="E106" s="227"/>
      <c r="F106" s="227"/>
      <c r="G106" s="227"/>
      <c r="H106" s="228"/>
      <c r="I106" s="228"/>
      <c r="J106" s="365"/>
      <c r="K106" s="229"/>
      <c r="L106" s="229"/>
      <c r="M106" s="229"/>
      <c r="N106" s="264">
        <f>E106+H106+I106+K106+L106+M106</f>
        <v>0</v>
      </c>
    </row>
    <row r="107" spans="1:14" s="38" customFormat="1" ht="22.5">
      <c r="A107" s="419"/>
      <c r="B107" s="422"/>
      <c r="C107" s="424"/>
      <c r="D107" s="20" t="s">
        <v>11</v>
      </c>
      <c r="E107" s="230"/>
      <c r="F107" s="230"/>
      <c r="G107" s="230"/>
      <c r="H107" s="231"/>
      <c r="I107" s="231"/>
      <c r="J107" s="366"/>
      <c r="K107" s="229"/>
      <c r="L107" s="229"/>
      <c r="M107" s="229"/>
      <c r="N107" s="85">
        <f>E107+H107+I107+K107+L107+M107</f>
        <v>0</v>
      </c>
    </row>
    <row r="108" spans="1:14" s="38" customFormat="1" ht="39.75" thickBot="1">
      <c r="A108" s="86" t="s">
        <v>28</v>
      </c>
      <c r="B108" s="87" t="s">
        <v>30</v>
      </c>
      <c r="C108" s="88"/>
      <c r="D108" s="89"/>
      <c r="E108" s="238"/>
      <c r="F108" s="238"/>
      <c r="G108" s="238"/>
      <c r="H108" s="238"/>
      <c r="I108" s="238"/>
      <c r="J108" s="239"/>
      <c r="K108" s="240"/>
      <c r="L108" s="240"/>
      <c r="M108" s="240"/>
      <c r="N108" s="241"/>
    </row>
    <row r="109" spans="1:14" s="38" customFormat="1" ht="21" thickBot="1">
      <c r="A109" s="380" t="s">
        <v>33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2"/>
    </row>
    <row r="110" spans="1:14" s="38" customFormat="1" ht="19.5">
      <c r="A110" s="386" t="s">
        <v>12</v>
      </c>
      <c r="B110" s="6" t="s">
        <v>24</v>
      </c>
      <c r="C110" s="30"/>
      <c r="D110" s="31"/>
      <c r="E110" s="30"/>
      <c r="F110" s="30"/>
      <c r="G110" s="30"/>
      <c r="H110" s="30"/>
      <c r="I110" s="30"/>
      <c r="J110" s="40"/>
      <c r="K110" s="5"/>
      <c r="L110" s="5"/>
      <c r="M110" s="5"/>
      <c r="N110" s="35"/>
    </row>
    <row r="111" spans="1:14" s="38" customFormat="1" ht="20.25">
      <c r="A111" s="387"/>
      <c r="B111" s="7" t="s">
        <v>25</v>
      </c>
      <c r="C111" s="12"/>
      <c r="D111" s="9"/>
      <c r="E111" s="12"/>
      <c r="F111" s="12"/>
      <c r="G111" s="12"/>
      <c r="H111" s="12"/>
      <c r="I111" s="12"/>
      <c r="J111" s="43"/>
      <c r="K111" s="8"/>
      <c r="L111" s="8"/>
      <c r="M111" s="8"/>
      <c r="N111" s="10"/>
    </row>
    <row r="112" spans="1:14" s="38" customFormat="1" ht="19.5">
      <c r="A112" s="18"/>
      <c r="B112" s="19" t="s">
        <v>14</v>
      </c>
      <c r="C112" s="388" t="s">
        <v>15</v>
      </c>
      <c r="D112" s="388"/>
      <c r="E112" s="388"/>
      <c r="F112" s="388"/>
      <c r="G112" s="388"/>
      <c r="H112" s="388"/>
      <c r="I112" s="388"/>
      <c r="J112" s="388"/>
      <c r="K112" s="378"/>
      <c r="L112" s="378"/>
      <c r="M112" s="378"/>
      <c r="N112" s="379"/>
    </row>
    <row r="113" spans="1:14" s="38" customFormat="1" ht="22.5">
      <c r="A113" s="419" t="s">
        <v>16</v>
      </c>
      <c r="B113" s="371" t="s">
        <v>34</v>
      </c>
      <c r="C113" s="58"/>
      <c r="D113" s="45" t="s">
        <v>17</v>
      </c>
      <c r="E113" s="75">
        <f>SUM(E114:E116)</f>
        <v>0</v>
      </c>
      <c r="F113" s="75">
        <f>SUM(F114:F116)</f>
        <v>0</v>
      </c>
      <c r="G113" s="75">
        <f>SUM(G114:G116)</f>
        <v>0</v>
      </c>
      <c r="H113" s="75">
        <f>SUM(H114:H116)</f>
        <v>0</v>
      </c>
      <c r="I113" s="75">
        <f>SUM(I114:I116)</f>
        <v>0</v>
      </c>
      <c r="J113" s="364"/>
      <c r="K113" s="75">
        <f>SUM(K114:K116)</f>
        <v>0</v>
      </c>
      <c r="L113" s="75">
        <f>SUM(L114:L116)</f>
        <v>0</v>
      </c>
      <c r="M113" s="75">
        <f>SUM(M114:M116)</f>
        <v>0</v>
      </c>
      <c r="N113" s="85">
        <f>E113+H113+I113+K113+L113+M113</f>
        <v>0</v>
      </c>
    </row>
    <row r="114" spans="1:14" s="38" customFormat="1" ht="23.25">
      <c r="A114" s="419"/>
      <c r="B114" s="421"/>
      <c r="C114" s="33"/>
      <c r="D114" s="16" t="s">
        <v>18</v>
      </c>
      <c r="E114" s="227"/>
      <c r="F114" s="227"/>
      <c r="G114" s="227"/>
      <c r="H114" s="228"/>
      <c r="I114" s="228"/>
      <c r="J114" s="365"/>
      <c r="K114" s="229"/>
      <c r="L114" s="229"/>
      <c r="M114" s="229"/>
      <c r="N114" s="264">
        <f>E114+H114+I114+K114+L114+M114</f>
        <v>0</v>
      </c>
    </row>
    <row r="115" spans="1:14" s="38" customFormat="1" ht="23.25">
      <c r="A115" s="419"/>
      <c r="B115" s="421"/>
      <c r="C115" s="33"/>
      <c r="D115" s="16" t="s">
        <v>10</v>
      </c>
      <c r="E115" s="227"/>
      <c r="F115" s="227"/>
      <c r="G115" s="227"/>
      <c r="H115" s="228"/>
      <c r="I115" s="228"/>
      <c r="J115" s="365"/>
      <c r="K115" s="229"/>
      <c r="L115" s="229"/>
      <c r="M115" s="229"/>
      <c r="N115" s="264">
        <f>E115+H115+I115+K115+L115+M115</f>
        <v>0</v>
      </c>
    </row>
    <row r="116" spans="1:14" s="38" customFormat="1" ht="22.5">
      <c r="A116" s="419"/>
      <c r="B116" s="421"/>
      <c r="C116" s="59"/>
      <c r="D116" s="20" t="s">
        <v>11</v>
      </c>
      <c r="E116" s="230"/>
      <c r="F116" s="230"/>
      <c r="G116" s="230"/>
      <c r="H116" s="231"/>
      <c r="I116" s="231"/>
      <c r="J116" s="366"/>
      <c r="K116" s="229"/>
      <c r="L116" s="229"/>
      <c r="M116" s="229"/>
      <c r="N116" s="85">
        <f>E116+H116+I116+K116+L116+M116</f>
        <v>0</v>
      </c>
    </row>
    <row r="117" spans="1:14" s="38" customFormat="1" ht="40.5">
      <c r="A117" s="449">
        <v>1</v>
      </c>
      <c r="B117" s="74" t="s">
        <v>51</v>
      </c>
      <c r="C117" s="451"/>
      <c r="D117" s="52" t="s">
        <v>9</v>
      </c>
      <c r="E117" s="242">
        <f>E118+E119+E120</f>
        <v>0</v>
      </c>
      <c r="F117" s="242">
        <f>F118+F119+F120</f>
        <v>0</v>
      </c>
      <c r="G117" s="242">
        <f>G118+G119+G120</f>
        <v>0</v>
      </c>
      <c r="H117" s="242">
        <f>H118+H119+H120</f>
        <v>0</v>
      </c>
      <c r="I117" s="242">
        <f>I118+I119+I120</f>
        <v>0</v>
      </c>
      <c r="J117" s="437"/>
      <c r="K117" s="242">
        <f>K118+K119+K120</f>
        <v>0</v>
      </c>
      <c r="L117" s="242">
        <f>L118+L119+L120</f>
        <v>0</v>
      </c>
      <c r="M117" s="242">
        <f>M118+M119+M120</f>
        <v>0</v>
      </c>
      <c r="N117" s="243">
        <f>N118+N119+N120</f>
        <v>0</v>
      </c>
    </row>
    <row r="118" spans="1:14" s="38" customFormat="1" ht="20.25">
      <c r="A118" s="449"/>
      <c r="B118" s="426" t="str">
        <f>F83</f>
        <v>ЗДРАВООХРАНЕНИЕ</v>
      </c>
      <c r="C118" s="451"/>
      <c r="D118" s="53" t="s">
        <v>18</v>
      </c>
      <c r="E118" s="244"/>
      <c r="F118" s="244"/>
      <c r="G118" s="244"/>
      <c r="H118" s="244"/>
      <c r="I118" s="244"/>
      <c r="J118" s="438"/>
      <c r="K118" s="245"/>
      <c r="L118" s="245"/>
      <c r="M118" s="245"/>
      <c r="N118" s="248">
        <f>E118+H118+I118+K118+L118+M118</f>
        <v>0</v>
      </c>
    </row>
    <row r="119" spans="1:14" s="38" customFormat="1" ht="20.25">
      <c r="A119" s="449"/>
      <c r="B119" s="427"/>
      <c r="C119" s="451"/>
      <c r="D119" s="53" t="s">
        <v>10</v>
      </c>
      <c r="E119" s="244"/>
      <c r="F119" s="244"/>
      <c r="G119" s="244"/>
      <c r="H119" s="244"/>
      <c r="I119" s="244"/>
      <c r="J119" s="438"/>
      <c r="K119" s="245"/>
      <c r="L119" s="245"/>
      <c r="M119" s="245"/>
      <c r="N119" s="248">
        <f>E119+H119+I119+K119+L119+M119</f>
        <v>0</v>
      </c>
    </row>
    <row r="120" spans="1:14" s="38" customFormat="1" ht="21" thickBot="1">
      <c r="A120" s="450"/>
      <c r="B120" s="428"/>
      <c r="C120" s="452"/>
      <c r="D120" s="95" t="s">
        <v>11</v>
      </c>
      <c r="E120" s="246"/>
      <c r="F120" s="246"/>
      <c r="G120" s="246"/>
      <c r="H120" s="246"/>
      <c r="I120" s="246"/>
      <c r="J120" s="439"/>
      <c r="K120" s="247"/>
      <c r="L120" s="247"/>
      <c r="M120" s="247"/>
      <c r="N120" s="249">
        <f>E120+H120+I120+K120+L120+M120</f>
        <v>0</v>
      </c>
    </row>
    <row r="121" spans="1:14" s="38" customFormat="1" ht="39.75" customHeight="1" thickBot="1">
      <c r="A121" s="70"/>
      <c r="B121" s="71"/>
      <c r="C121" s="71"/>
      <c r="D121" s="71"/>
      <c r="E121" s="100" t="s">
        <v>84</v>
      </c>
      <c r="F121" s="99" t="s">
        <v>54</v>
      </c>
      <c r="G121" s="101"/>
      <c r="H121" s="71"/>
      <c r="I121" s="71"/>
      <c r="J121" s="71"/>
      <c r="K121" s="71"/>
      <c r="L121" s="71"/>
      <c r="M121" s="71"/>
      <c r="N121" s="72"/>
    </row>
    <row r="122" spans="1:14" s="38" customFormat="1" ht="21" thickBot="1">
      <c r="A122" s="383" t="s">
        <v>140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5"/>
    </row>
    <row r="123" spans="1:14" s="38" customFormat="1" ht="136.5" customHeight="1">
      <c r="A123" s="386" t="s">
        <v>12</v>
      </c>
      <c r="B123" s="29" t="s">
        <v>141</v>
      </c>
      <c r="C123" s="80"/>
      <c r="D123" s="81"/>
      <c r="E123" s="80"/>
      <c r="F123" s="80"/>
      <c r="G123" s="80"/>
      <c r="H123" s="80"/>
      <c r="I123" s="80"/>
      <c r="J123" s="82"/>
      <c r="K123" s="83"/>
      <c r="L123" s="83"/>
      <c r="M123" s="83"/>
      <c r="N123" s="84"/>
    </row>
    <row r="124" spans="1:14" s="278" customFormat="1" ht="21" thickBot="1">
      <c r="A124" s="389"/>
      <c r="B124" s="13" t="s">
        <v>102</v>
      </c>
      <c r="C124" s="27">
        <v>0</v>
      </c>
      <c r="D124" s="285">
        <v>43100</v>
      </c>
      <c r="E124" s="27">
        <v>0</v>
      </c>
      <c r="F124" s="309"/>
      <c r="G124" s="309">
        <v>7.7E-05</v>
      </c>
      <c r="H124" s="309">
        <v>2E-06</v>
      </c>
      <c r="I124" s="309">
        <v>7E-06</v>
      </c>
      <c r="J124" s="310"/>
      <c r="K124" s="309">
        <v>1E-05</v>
      </c>
      <c r="L124" s="309">
        <v>1.5E-05</v>
      </c>
      <c r="M124" s="309">
        <v>2.5E-05</v>
      </c>
      <c r="N124" s="277"/>
    </row>
    <row r="125" spans="1:14" s="38" customFormat="1" ht="21" thickBot="1">
      <c r="A125" s="380" t="s">
        <v>142</v>
      </c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2"/>
    </row>
    <row r="126" spans="1:14" s="38" customFormat="1" ht="85.5" customHeight="1">
      <c r="A126" s="386" t="s">
        <v>12</v>
      </c>
      <c r="B126" s="6" t="s">
        <v>135</v>
      </c>
      <c r="C126" s="30"/>
      <c r="D126" s="31"/>
      <c r="E126" s="30"/>
      <c r="F126" s="30"/>
      <c r="G126" s="30"/>
      <c r="H126" s="30"/>
      <c r="I126" s="30"/>
      <c r="J126" s="40"/>
      <c r="K126" s="5"/>
      <c r="L126" s="5"/>
      <c r="M126" s="5"/>
      <c r="N126" s="35"/>
    </row>
    <row r="127" spans="1:14" s="38" customFormat="1" ht="21.75" customHeight="1">
      <c r="A127" s="387"/>
      <c r="B127" s="7" t="s">
        <v>102</v>
      </c>
      <c r="C127" s="12">
        <v>59</v>
      </c>
      <c r="D127" s="9">
        <v>43101</v>
      </c>
      <c r="E127" s="12">
        <v>60</v>
      </c>
      <c r="F127" s="12"/>
      <c r="G127" s="12">
        <v>96</v>
      </c>
      <c r="H127" s="12">
        <v>62</v>
      </c>
      <c r="I127" s="12">
        <v>63</v>
      </c>
      <c r="J127" s="43"/>
      <c r="K127" s="8">
        <v>65</v>
      </c>
      <c r="L127" s="8">
        <v>66</v>
      </c>
      <c r="M127" s="8">
        <v>66</v>
      </c>
      <c r="N127" s="10"/>
    </row>
    <row r="128" spans="1:14" s="38" customFormat="1" ht="122.25" customHeight="1">
      <c r="A128" s="372" t="s">
        <v>13</v>
      </c>
      <c r="B128" s="325" t="s">
        <v>136</v>
      </c>
      <c r="C128" s="326"/>
      <c r="D128" s="333"/>
      <c r="E128" s="326"/>
      <c r="F128" s="326"/>
      <c r="G128" s="326"/>
      <c r="H128" s="326"/>
      <c r="I128" s="326"/>
      <c r="J128" s="326"/>
      <c r="K128" s="5"/>
      <c r="L128" s="5"/>
      <c r="M128" s="5"/>
      <c r="N128" s="35"/>
    </row>
    <row r="129" spans="1:14" s="278" customFormat="1" ht="21.75" customHeight="1">
      <c r="A129" s="372"/>
      <c r="B129" s="308" t="s">
        <v>102</v>
      </c>
      <c r="C129" s="328">
        <v>0</v>
      </c>
      <c r="D129" s="285">
        <v>43101</v>
      </c>
      <c r="E129" s="328">
        <v>0.01</v>
      </c>
      <c r="F129" s="328"/>
      <c r="G129" s="328">
        <v>0.6</v>
      </c>
      <c r="H129" s="328">
        <v>0.015</v>
      </c>
      <c r="I129" s="328">
        <v>0.017</v>
      </c>
      <c r="J129" s="328"/>
      <c r="K129" s="280">
        <v>0.02</v>
      </c>
      <c r="L129" s="294">
        <v>0.025</v>
      </c>
      <c r="M129" s="295">
        <v>0.03</v>
      </c>
      <c r="N129" s="10"/>
    </row>
    <row r="130" spans="1:14" s="38" customFormat="1" ht="129.75" customHeight="1">
      <c r="A130" s="387" t="s">
        <v>77</v>
      </c>
      <c r="B130" s="29" t="s">
        <v>137</v>
      </c>
      <c r="C130" s="329"/>
      <c r="D130" s="330"/>
      <c r="E130" s="329"/>
      <c r="F130" s="329"/>
      <c r="G130" s="329"/>
      <c r="H130" s="329"/>
      <c r="I130" s="329"/>
      <c r="J130" s="331"/>
      <c r="K130" s="332"/>
      <c r="L130" s="5"/>
      <c r="M130" s="5"/>
      <c r="N130" s="35"/>
    </row>
    <row r="131" spans="1:14" s="278" customFormat="1" ht="20.25" customHeight="1" thickBot="1">
      <c r="A131" s="387"/>
      <c r="B131" s="293" t="s">
        <v>102</v>
      </c>
      <c r="C131" s="12">
        <v>0</v>
      </c>
      <c r="D131" s="282">
        <v>43101</v>
      </c>
      <c r="E131" s="12">
        <v>0</v>
      </c>
      <c r="F131" s="12"/>
      <c r="G131" s="12">
        <v>145</v>
      </c>
      <c r="H131" s="12">
        <v>0</v>
      </c>
      <c r="I131" s="12">
        <v>0</v>
      </c>
      <c r="J131" s="43"/>
      <c r="K131" s="8">
        <v>15</v>
      </c>
      <c r="L131" s="8">
        <v>30</v>
      </c>
      <c r="M131" s="8">
        <v>45</v>
      </c>
      <c r="N131" s="10"/>
    </row>
    <row r="132" spans="1:14" s="38" customFormat="1" ht="21" thickBot="1">
      <c r="A132" s="473" t="s">
        <v>143</v>
      </c>
      <c r="B132" s="381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2"/>
    </row>
    <row r="133" spans="1:14" s="38" customFormat="1" ht="105" customHeight="1">
      <c r="A133" s="372" t="s">
        <v>12</v>
      </c>
      <c r="B133" s="6" t="s">
        <v>138</v>
      </c>
      <c r="C133" s="30"/>
      <c r="D133" s="31"/>
      <c r="E133" s="30"/>
      <c r="F133" s="30"/>
      <c r="G133" s="30"/>
      <c r="H133" s="30"/>
      <c r="I133" s="30"/>
      <c r="J133" s="40"/>
      <c r="K133" s="5"/>
      <c r="L133" s="5"/>
      <c r="M133" s="5"/>
      <c r="N133" s="35"/>
    </row>
    <row r="134" spans="1:14" s="38" customFormat="1" ht="21.75" customHeight="1">
      <c r="A134" s="372"/>
      <c r="B134" s="13" t="s">
        <v>102</v>
      </c>
      <c r="C134" s="328">
        <v>0</v>
      </c>
      <c r="D134" s="11">
        <v>43435</v>
      </c>
      <c r="E134" s="328">
        <v>0</v>
      </c>
      <c r="F134" s="328"/>
      <c r="G134" s="328">
        <v>0</v>
      </c>
      <c r="H134" s="328">
        <v>0</v>
      </c>
      <c r="I134" s="328">
        <v>5</v>
      </c>
      <c r="J134" s="328"/>
      <c r="K134" s="27">
        <v>10</v>
      </c>
      <c r="L134" s="27">
        <v>15</v>
      </c>
      <c r="M134" s="8">
        <v>20</v>
      </c>
      <c r="N134" s="10"/>
    </row>
    <row r="135" spans="1:14" s="38" customFormat="1" ht="104.25" customHeight="1">
      <c r="A135" s="387" t="s">
        <v>13</v>
      </c>
      <c r="B135" s="29" t="s">
        <v>139</v>
      </c>
      <c r="C135" s="329"/>
      <c r="D135" s="334"/>
      <c r="E135" s="329"/>
      <c r="F135" s="329"/>
      <c r="G135" s="329"/>
      <c r="H135" s="329"/>
      <c r="I135" s="329"/>
      <c r="J135" s="331"/>
      <c r="K135" s="332"/>
      <c r="L135" s="332"/>
      <c r="M135" s="5"/>
      <c r="N135" s="35"/>
    </row>
    <row r="136" spans="1:14" s="278" customFormat="1" ht="21.75" customHeight="1" thickBot="1">
      <c r="A136" s="387"/>
      <c r="B136" s="7" t="s">
        <v>102</v>
      </c>
      <c r="C136" s="12">
        <v>0</v>
      </c>
      <c r="D136" s="282">
        <v>43101</v>
      </c>
      <c r="E136" s="12">
        <v>0</v>
      </c>
      <c r="F136" s="12"/>
      <c r="G136" s="12">
        <v>0</v>
      </c>
      <c r="H136" s="12">
        <v>0</v>
      </c>
      <c r="I136" s="12">
        <v>1</v>
      </c>
      <c r="J136" s="43"/>
      <c r="K136" s="8">
        <v>2</v>
      </c>
      <c r="L136" s="8">
        <v>5</v>
      </c>
      <c r="M136" s="8">
        <v>7</v>
      </c>
      <c r="N136" s="281"/>
    </row>
    <row r="137" spans="1:14" s="38" customFormat="1" ht="21" thickBot="1">
      <c r="A137" s="380" t="s">
        <v>144</v>
      </c>
      <c r="B137" s="381"/>
      <c r="C137" s="474"/>
      <c r="D137" s="474"/>
      <c r="E137" s="474"/>
      <c r="F137" s="474"/>
      <c r="G137" s="474"/>
      <c r="H137" s="474"/>
      <c r="I137" s="474"/>
      <c r="J137" s="474"/>
      <c r="K137" s="474"/>
      <c r="L137" s="381"/>
      <c r="M137" s="381"/>
      <c r="N137" s="382"/>
    </row>
    <row r="138" spans="1:14" s="38" customFormat="1" ht="171.75" customHeight="1">
      <c r="A138" s="429" t="s">
        <v>12</v>
      </c>
      <c r="B138" s="29" t="s">
        <v>145</v>
      </c>
      <c r="C138" s="326"/>
      <c r="D138" s="327"/>
      <c r="E138" s="326"/>
      <c r="F138" s="326"/>
      <c r="G138" s="326"/>
      <c r="H138" s="326"/>
      <c r="I138" s="326"/>
      <c r="J138" s="326"/>
      <c r="K138" s="5"/>
      <c r="L138" s="5"/>
      <c r="M138" s="5"/>
      <c r="N138" s="35"/>
    </row>
    <row r="139" spans="1:14" s="38" customFormat="1" ht="21.75" customHeight="1">
      <c r="A139" s="389"/>
      <c r="B139" s="13" t="s">
        <v>102</v>
      </c>
      <c r="C139" s="328">
        <v>0</v>
      </c>
      <c r="D139" s="11">
        <v>43466</v>
      </c>
      <c r="E139" s="328">
        <v>2E-06</v>
      </c>
      <c r="F139" s="328"/>
      <c r="G139" s="328">
        <v>5.7E-06</v>
      </c>
      <c r="H139" s="328">
        <v>3E-06</v>
      </c>
      <c r="I139" s="328">
        <v>3.5E-06</v>
      </c>
      <c r="J139" s="328"/>
      <c r="K139" s="309">
        <v>4E-06</v>
      </c>
      <c r="L139" s="284">
        <v>4.5E-06</v>
      </c>
      <c r="M139" s="283">
        <v>5E-06</v>
      </c>
      <c r="N139" s="10"/>
    </row>
    <row r="140" spans="1:14" s="38" customFormat="1" ht="86.25" customHeight="1">
      <c r="A140" s="429" t="s">
        <v>13</v>
      </c>
      <c r="B140" s="29" t="s">
        <v>146</v>
      </c>
      <c r="C140" s="329"/>
      <c r="D140" s="334"/>
      <c r="E140" s="329"/>
      <c r="F140" s="329"/>
      <c r="G140" s="329"/>
      <c r="H140" s="329"/>
      <c r="I140" s="329"/>
      <c r="J140" s="331"/>
      <c r="K140" s="332"/>
      <c r="L140" s="5"/>
      <c r="M140" s="5"/>
      <c r="N140" s="35"/>
    </row>
    <row r="141" spans="1:14" s="278" customFormat="1" ht="21.75" customHeight="1" thickBot="1">
      <c r="A141" s="389"/>
      <c r="B141" s="13" t="s">
        <v>102</v>
      </c>
      <c r="C141" s="12">
        <v>0</v>
      </c>
      <c r="D141" s="282">
        <v>43466</v>
      </c>
      <c r="E141" s="12">
        <v>50</v>
      </c>
      <c r="F141" s="12"/>
      <c r="G141" s="12">
        <v>86</v>
      </c>
      <c r="H141" s="12">
        <v>65</v>
      </c>
      <c r="I141" s="12">
        <v>70</v>
      </c>
      <c r="J141" s="43"/>
      <c r="K141" s="8">
        <v>72</v>
      </c>
      <c r="L141" s="8">
        <v>73</v>
      </c>
      <c r="M141" s="8">
        <v>75</v>
      </c>
      <c r="N141" s="281"/>
    </row>
    <row r="142" spans="1:14" s="38" customFormat="1" ht="21" customHeight="1" thickBot="1">
      <c r="A142" s="380" t="s">
        <v>147</v>
      </c>
      <c r="B142" s="381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2"/>
    </row>
    <row r="143" spans="1:14" s="38" customFormat="1" ht="78">
      <c r="A143" s="387" t="s">
        <v>12</v>
      </c>
      <c r="B143" s="29" t="s">
        <v>130</v>
      </c>
      <c r="C143" s="80"/>
      <c r="D143" s="81"/>
      <c r="E143" s="80"/>
      <c r="F143" s="80"/>
      <c r="G143" s="80"/>
      <c r="H143" s="80"/>
      <c r="I143" s="80"/>
      <c r="J143" s="82"/>
      <c r="K143" s="83"/>
      <c r="L143" s="83"/>
      <c r="M143" s="83"/>
      <c r="N143" s="84"/>
    </row>
    <row r="144" spans="1:14" s="297" customFormat="1" ht="20.25">
      <c r="A144" s="389"/>
      <c r="B144" s="296" t="s">
        <v>131</v>
      </c>
      <c r="C144" s="27">
        <v>0</v>
      </c>
      <c r="D144" s="285">
        <v>43252</v>
      </c>
      <c r="E144" s="27">
        <v>0</v>
      </c>
      <c r="F144" s="291"/>
      <c r="G144" s="27">
        <v>0</v>
      </c>
      <c r="H144" s="27">
        <v>0</v>
      </c>
      <c r="I144" s="27">
        <v>0</v>
      </c>
      <c r="J144" s="292"/>
      <c r="K144" s="27">
        <v>0</v>
      </c>
      <c r="L144" s="27">
        <v>0</v>
      </c>
      <c r="M144" s="291">
        <v>12.5</v>
      </c>
      <c r="N144" s="28"/>
    </row>
    <row r="145" spans="1:14" s="38" customFormat="1" ht="136.5">
      <c r="A145" s="387" t="s">
        <v>13</v>
      </c>
      <c r="B145" s="29" t="s">
        <v>132</v>
      </c>
      <c r="C145" s="41"/>
      <c r="D145" s="42"/>
      <c r="E145" s="232"/>
      <c r="F145" s="232"/>
      <c r="G145" s="232"/>
      <c r="H145" s="232"/>
      <c r="I145" s="232"/>
      <c r="J145" s="233"/>
      <c r="K145" s="229"/>
      <c r="L145" s="229"/>
      <c r="M145" s="229"/>
      <c r="N145" s="234"/>
    </row>
    <row r="146" spans="1:14" s="38" customFormat="1" ht="20.25">
      <c r="A146" s="389"/>
      <c r="B146" s="276" t="s">
        <v>131</v>
      </c>
      <c r="C146" s="27">
        <v>0</v>
      </c>
      <c r="D146" s="11">
        <v>43252</v>
      </c>
      <c r="E146" s="27">
        <v>0</v>
      </c>
      <c r="F146" s="27"/>
      <c r="G146" s="279">
        <v>0.002</v>
      </c>
      <c r="H146" s="27">
        <v>0</v>
      </c>
      <c r="I146" s="27">
        <v>0</v>
      </c>
      <c r="J146" s="39"/>
      <c r="K146" s="27">
        <v>0</v>
      </c>
      <c r="L146" s="279">
        <v>0.001</v>
      </c>
      <c r="M146" s="279">
        <v>0.002</v>
      </c>
      <c r="N146" s="28"/>
    </row>
    <row r="147" spans="1:14" s="38" customFormat="1" ht="96.75" customHeight="1">
      <c r="A147" s="387" t="s">
        <v>77</v>
      </c>
      <c r="B147" s="29" t="s">
        <v>133</v>
      </c>
      <c r="C147" s="41"/>
      <c r="D147" s="42"/>
      <c r="E147" s="232"/>
      <c r="F147" s="232"/>
      <c r="G147" s="232"/>
      <c r="H147" s="232"/>
      <c r="I147" s="232"/>
      <c r="J147" s="233"/>
      <c r="K147" s="229"/>
      <c r="L147" s="229"/>
      <c r="M147" s="229"/>
      <c r="N147" s="234"/>
    </row>
    <row r="148" spans="1:14" s="278" customFormat="1" ht="21" thickBot="1">
      <c r="A148" s="389"/>
      <c r="B148" s="296" t="s">
        <v>131</v>
      </c>
      <c r="C148" s="279">
        <v>0.064</v>
      </c>
      <c r="D148" s="285">
        <v>43344</v>
      </c>
      <c r="E148" s="27" t="s">
        <v>134</v>
      </c>
      <c r="F148" s="27"/>
      <c r="G148" s="235">
        <v>0.08</v>
      </c>
      <c r="H148" s="235">
        <v>0.07</v>
      </c>
      <c r="I148" s="235">
        <v>0.07</v>
      </c>
      <c r="J148" s="306"/>
      <c r="K148" s="279">
        <v>0.075</v>
      </c>
      <c r="L148" s="235">
        <v>0.08</v>
      </c>
      <c r="M148" s="279">
        <v>0.085</v>
      </c>
      <c r="N148" s="277"/>
    </row>
    <row r="149" spans="1:14" s="38" customFormat="1" ht="21" customHeight="1" thickBot="1">
      <c r="A149" s="380" t="s">
        <v>148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2"/>
    </row>
    <row r="150" spans="1:14" s="38" customFormat="1" ht="195.75" customHeight="1">
      <c r="A150" s="429" t="s">
        <v>12</v>
      </c>
      <c r="B150" s="307" t="s">
        <v>225</v>
      </c>
      <c r="C150" s="80"/>
      <c r="D150" s="81"/>
      <c r="E150" s="80"/>
      <c r="F150" s="80"/>
      <c r="G150" s="80"/>
      <c r="H150" s="80"/>
      <c r="I150" s="80"/>
      <c r="J150" s="82"/>
      <c r="K150" s="83"/>
      <c r="L150" s="83"/>
      <c r="M150" s="83"/>
      <c r="N150" s="84"/>
    </row>
    <row r="151" spans="1:14" s="278" customFormat="1" ht="20.25">
      <c r="A151" s="389"/>
      <c r="B151" s="308" t="s">
        <v>102</v>
      </c>
      <c r="C151" s="27">
        <v>0</v>
      </c>
      <c r="D151" s="285">
        <v>43101</v>
      </c>
      <c r="E151" s="27">
        <v>0</v>
      </c>
      <c r="F151" s="291"/>
      <c r="G151" s="27">
        <v>0</v>
      </c>
      <c r="H151" s="27">
        <v>0</v>
      </c>
      <c r="I151" s="27">
        <v>0</v>
      </c>
      <c r="J151" s="39"/>
      <c r="K151" s="27">
        <v>0</v>
      </c>
      <c r="L151" s="27">
        <v>5</v>
      </c>
      <c r="M151" s="27">
        <v>10</v>
      </c>
      <c r="N151" s="277"/>
    </row>
    <row r="152" spans="1:14" s="38" customFormat="1" ht="156">
      <c r="A152" s="429" t="s">
        <v>13</v>
      </c>
      <c r="B152" s="29" t="s">
        <v>149</v>
      </c>
      <c r="C152" s="41"/>
      <c r="D152" s="42"/>
      <c r="E152" s="232"/>
      <c r="F152" s="232"/>
      <c r="G152" s="232"/>
      <c r="H152" s="232"/>
      <c r="I152" s="232"/>
      <c r="J152" s="233"/>
      <c r="K152" s="229"/>
      <c r="L152" s="229"/>
      <c r="M152" s="229"/>
      <c r="N152" s="234"/>
    </row>
    <row r="153" spans="1:14" s="278" customFormat="1" ht="20.25">
      <c r="A153" s="389"/>
      <c r="B153" s="308" t="s">
        <v>102</v>
      </c>
      <c r="C153" s="27">
        <v>0</v>
      </c>
      <c r="D153" s="285">
        <v>43344</v>
      </c>
      <c r="E153" s="27">
        <v>0</v>
      </c>
      <c r="F153" s="27"/>
      <c r="G153" s="27">
        <v>0</v>
      </c>
      <c r="H153" s="27">
        <v>0</v>
      </c>
      <c r="I153" s="27">
        <v>0</v>
      </c>
      <c r="J153" s="39"/>
      <c r="K153" s="27">
        <v>0</v>
      </c>
      <c r="L153" s="27">
        <v>25</v>
      </c>
      <c r="M153" s="27">
        <v>50</v>
      </c>
      <c r="N153" s="277"/>
    </row>
    <row r="154" spans="1:14" s="38" customFormat="1" ht="147" customHeight="1">
      <c r="A154" s="429" t="s">
        <v>77</v>
      </c>
      <c r="B154" s="29" t="s">
        <v>150</v>
      </c>
      <c r="C154" s="41"/>
      <c r="D154" s="42"/>
      <c r="E154" s="232"/>
      <c r="F154" s="232"/>
      <c r="G154" s="232"/>
      <c r="H154" s="232"/>
      <c r="I154" s="232"/>
      <c r="J154" s="233"/>
      <c r="K154" s="229"/>
      <c r="L154" s="229"/>
      <c r="M154" s="229"/>
      <c r="N154" s="234"/>
    </row>
    <row r="155" spans="1:14" s="278" customFormat="1" ht="20.25">
      <c r="A155" s="389"/>
      <c r="B155" s="13" t="s">
        <v>102</v>
      </c>
      <c r="C155" s="27">
        <v>0</v>
      </c>
      <c r="D155" s="285">
        <v>43344</v>
      </c>
      <c r="E155" s="27">
        <v>0</v>
      </c>
      <c r="F155" s="27"/>
      <c r="G155" s="27">
        <v>0</v>
      </c>
      <c r="H155" s="27">
        <v>0</v>
      </c>
      <c r="I155" s="27">
        <v>0</v>
      </c>
      <c r="J155" s="39"/>
      <c r="K155" s="27">
        <v>0</v>
      </c>
      <c r="L155" s="27">
        <v>5</v>
      </c>
      <c r="M155" s="27">
        <v>10</v>
      </c>
      <c r="N155" s="277"/>
    </row>
    <row r="156" spans="1:14" s="278" customFormat="1" ht="187.5" customHeight="1">
      <c r="A156" s="429" t="s">
        <v>79</v>
      </c>
      <c r="B156" s="29" t="s">
        <v>151</v>
      </c>
      <c r="C156" s="41"/>
      <c r="D156" s="42"/>
      <c r="E156" s="232"/>
      <c r="F156" s="232"/>
      <c r="G156" s="232"/>
      <c r="H156" s="232"/>
      <c r="I156" s="232"/>
      <c r="J156" s="233"/>
      <c r="K156" s="229"/>
      <c r="L156" s="229"/>
      <c r="M156" s="229"/>
      <c r="N156" s="234"/>
    </row>
    <row r="157" spans="1:14" s="278" customFormat="1" ht="21.75" customHeight="1">
      <c r="A157" s="389"/>
      <c r="B157" s="13" t="s">
        <v>102</v>
      </c>
      <c r="C157" s="279">
        <v>0</v>
      </c>
      <c r="D157" s="285">
        <v>43344</v>
      </c>
      <c r="E157" s="27">
        <v>0</v>
      </c>
      <c r="F157" s="27"/>
      <c r="G157" s="27">
        <v>0</v>
      </c>
      <c r="H157" s="27">
        <v>0</v>
      </c>
      <c r="I157" s="27">
        <v>0</v>
      </c>
      <c r="J157" s="39"/>
      <c r="K157" s="27">
        <v>1</v>
      </c>
      <c r="L157" s="27">
        <v>2</v>
      </c>
      <c r="M157" s="27">
        <v>3</v>
      </c>
      <c r="N157" s="28"/>
    </row>
    <row r="158" spans="1:14" s="38" customFormat="1" ht="40.5">
      <c r="A158" s="449">
        <v>1</v>
      </c>
      <c r="B158" s="74" t="s">
        <v>51</v>
      </c>
      <c r="C158" s="451"/>
      <c r="D158" s="52" t="s">
        <v>9</v>
      </c>
      <c r="E158" s="242">
        <f>E159+E160+E161</f>
        <v>0</v>
      </c>
      <c r="F158" s="242">
        <f>F159+F160+F161</f>
        <v>0</v>
      </c>
      <c r="G158" s="242">
        <f>G159+G160+G161</f>
        <v>0</v>
      </c>
      <c r="H158" s="242">
        <f>H159+H160+H161</f>
        <v>0</v>
      </c>
      <c r="I158" s="242">
        <f>I159+I160+I161</f>
        <v>0</v>
      </c>
      <c r="J158" s="457" t="s">
        <v>226</v>
      </c>
      <c r="K158" s="242">
        <f>K159+K160+K161</f>
        <v>0</v>
      </c>
      <c r="L158" s="242">
        <f>L159+L160+L161</f>
        <v>0</v>
      </c>
      <c r="M158" s="242">
        <f>M159+M160+M161</f>
        <v>0</v>
      </c>
      <c r="N158" s="243">
        <f>N159+N160+N161</f>
        <v>0</v>
      </c>
    </row>
    <row r="159" spans="1:14" s="38" customFormat="1" ht="20.25">
      <c r="A159" s="449"/>
      <c r="B159" s="426" t="str">
        <f>F121</f>
        <v>ОБРАЗОВАНИЕ</v>
      </c>
      <c r="C159" s="451"/>
      <c r="D159" s="53" t="s">
        <v>18</v>
      </c>
      <c r="E159" s="244"/>
      <c r="F159" s="244"/>
      <c r="G159" s="244"/>
      <c r="H159" s="244"/>
      <c r="I159" s="244"/>
      <c r="J159" s="365"/>
      <c r="K159" s="245"/>
      <c r="L159" s="245"/>
      <c r="M159" s="245"/>
      <c r="N159" s="248">
        <f>E159+H159+I159+K159+L159+M159</f>
        <v>0</v>
      </c>
    </row>
    <row r="160" spans="1:14" s="38" customFormat="1" ht="20.25">
      <c r="A160" s="449"/>
      <c r="B160" s="427"/>
      <c r="C160" s="451"/>
      <c r="D160" s="53" t="s">
        <v>10</v>
      </c>
      <c r="E160" s="244"/>
      <c r="F160" s="244"/>
      <c r="G160" s="244"/>
      <c r="H160" s="244"/>
      <c r="I160" s="244"/>
      <c r="J160" s="365"/>
      <c r="K160" s="245"/>
      <c r="L160" s="245"/>
      <c r="M160" s="245"/>
      <c r="N160" s="248">
        <f>E160+H160+I160+K160+L160+M160</f>
        <v>0</v>
      </c>
    </row>
    <row r="161" spans="1:14" s="38" customFormat="1" ht="21" thickBot="1">
      <c r="A161" s="450"/>
      <c r="B161" s="428"/>
      <c r="C161" s="452"/>
      <c r="D161" s="95" t="s">
        <v>11</v>
      </c>
      <c r="E161" s="246"/>
      <c r="F161" s="246"/>
      <c r="G161" s="246"/>
      <c r="H161" s="246"/>
      <c r="I161" s="246"/>
      <c r="J161" s="458"/>
      <c r="K161" s="247"/>
      <c r="L161" s="247"/>
      <c r="M161" s="247"/>
      <c r="N161" s="249">
        <f>E161+H161+I161+K161+L161+M161</f>
        <v>0</v>
      </c>
    </row>
    <row r="162" spans="1:14" s="38" customFormat="1" ht="57.75" customHeight="1" thickBot="1">
      <c r="A162" s="70"/>
      <c r="B162" s="71"/>
      <c r="C162" s="71"/>
      <c r="D162" s="71"/>
      <c r="E162" s="100" t="s">
        <v>85</v>
      </c>
      <c r="F162" s="99" t="s">
        <v>55</v>
      </c>
      <c r="G162" s="101"/>
      <c r="H162" s="71"/>
      <c r="I162" s="71"/>
      <c r="J162" s="71"/>
      <c r="K162" s="71"/>
      <c r="L162" s="71"/>
      <c r="M162" s="71"/>
      <c r="N162" s="72"/>
    </row>
    <row r="163" spans="1:14" s="38" customFormat="1" ht="28.5" customHeight="1" thickBot="1">
      <c r="A163" s="383" t="s">
        <v>152</v>
      </c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5"/>
    </row>
    <row r="164" spans="1:14" s="38" customFormat="1" ht="58.5">
      <c r="A164" s="429" t="s">
        <v>12</v>
      </c>
      <c r="B164" s="286" t="s">
        <v>154</v>
      </c>
      <c r="C164" s="80"/>
      <c r="D164" s="81"/>
      <c r="E164" s="80"/>
      <c r="F164" s="80"/>
      <c r="G164" s="80"/>
      <c r="H164" s="80"/>
      <c r="I164" s="80"/>
      <c r="J164" s="82"/>
      <c r="K164" s="83"/>
      <c r="L164" s="83"/>
      <c r="M164" s="83"/>
      <c r="N164" s="84"/>
    </row>
    <row r="165" spans="1:14" s="38" customFormat="1" ht="20.25">
      <c r="A165" s="389"/>
      <c r="B165" s="287" t="s">
        <v>102</v>
      </c>
      <c r="C165" s="27">
        <v>0</v>
      </c>
      <c r="D165" s="11">
        <v>43070</v>
      </c>
      <c r="E165" s="27">
        <v>0</v>
      </c>
      <c r="F165" s="27"/>
      <c r="G165" s="27">
        <v>0</v>
      </c>
      <c r="H165" s="27">
        <v>0</v>
      </c>
      <c r="I165" s="27">
        <v>0</v>
      </c>
      <c r="J165" s="39"/>
      <c r="K165" s="280">
        <v>0.1413</v>
      </c>
      <c r="L165" s="280">
        <v>0.1206</v>
      </c>
      <c r="M165" s="280">
        <v>0.7749</v>
      </c>
      <c r="N165" s="28"/>
    </row>
    <row r="166" spans="1:14" s="38" customFormat="1" ht="39">
      <c r="A166" s="459" t="s">
        <v>13</v>
      </c>
      <c r="B166" s="286" t="s">
        <v>153</v>
      </c>
      <c r="C166" s="41"/>
      <c r="D166" s="42"/>
      <c r="E166" s="232"/>
      <c r="F166" s="232"/>
      <c r="G166" s="232"/>
      <c r="H166" s="232"/>
      <c r="I166" s="232"/>
      <c r="J166" s="233"/>
      <c r="K166" s="229"/>
      <c r="L166" s="229"/>
      <c r="M166" s="229"/>
      <c r="N166" s="234"/>
    </row>
    <row r="167" spans="1:14" s="38" customFormat="1" ht="20.25">
      <c r="A167" s="460"/>
      <c r="B167" s="287" t="s">
        <v>102</v>
      </c>
      <c r="C167" s="27">
        <v>0</v>
      </c>
      <c r="D167" s="11">
        <v>43070</v>
      </c>
      <c r="E167" s="27">
        <v>0</v>
      </c>
      <c r="F167" s="27"/>
      <c r="G167" s="27">
        <v>0</v>
      </c>
      <c r="H167" s="27">
        <v>0</v>
      </c>
      <c r="I167" s="27">
        <v>0</v>
      </c>
      <c r="J167" s="39"/>
      <c r="K167" s="279">
        <v>0.005</v>
      </c>
      <c r="L167" s="279">
        <v>0.01</v>
      </c>
      <c r="M167" s="279">
        <v>0.003</v>
      </c>
      <c r="N167" s="28"/>
    </row>
    <row r="168" spans="1:14" s="38" customFormat="1" ht="19.5">
      <c r="A168" s="14"/>
      <c r="B168" s="15" t="s">
        <v>14</v>
      </c>
      <c r="C168" s="416" t="s">
        <v>15</v>
      </c>
      <c r="D168" s="417"/>
      <c r="E168" s="417"/>
      <c r="F168" s="417"/>
      <c r="G168" s="417"/>
      <c r="H168" s="417"/>
      <c r="I168" s="417"/>
      <c r="J168" s="417"/>
      <c r="K168" s="378"/>
      <c r="L168" s="378"/>
      <c r="M168" s="378"/>
      <c r="N168" s="379"/>
    </row>
    <row r="169" spans="1:14" s="38" customFormat="1" ht="22.5">
      <c r="A169" s="418" t="s">
        <v>29</v>
      </c>
      <c r="B169" s="461" t="s">
        <v>155</v>
      </c>
      <c r="C169" s="423"/>
      <c r="D169" s="4" t="s">
        <v>17</v>
      </c>
      <c r="E169" s="75">
        <f>SUM(E170:E172)</f>
        <v>0</v>
      </c>
      <c r="F169" s="75">
        <f>SUM(F170:F172)</f>
        <v>0</v>
      </c>
      <c r="G169" s="75">
        <f>SUM(G170:G172)</f>
        <v>0</v>
      </c>
      <c r="H169" s="75">
        <f>SUM(H170:H172)</f>
        <v>14.7014946</v>
      </c>
      <c r="I169" s="75">
        <f>SUM(I170:I172)</f>
        <v>0</v>
      </c>
      <c r="J169" s="364"/>
      <c r="K169" s="75">
        <f>SUM(K170:K172)</f>
        <v>0</v>
      </c>
      <c r="L169" s="75">
        <f>SUM(L170:L172)</f>
        <v>0</v>
      </c>
      <c r="M169" s="75">
        <f>SUM(M170:M172)</f>
        <v>0</v>
      </c>
      <c r="N169" s="85">
        <f>E169+H169+I169+K169+L169+M169</f>
        <v>14.7014946</v>
      </c>
    </row>
    <row r="170" spans="1:14" s="38" customFormat="1" ht="23.25">
      <c r="A170" s="419"/>
      <c r="B170" s="462"/>
      <c r="C170" s="424"/>
      <c r="D170" s="16" t="s">
        <v>18</v>
      </c>
      <c r="E170" s="227"/>
      <c r="F170" s="227"/>
      <c r="G170" s="227"/>
      <c r="H170" s="288">
        <v>11.79044505</v>
      </c>
      <c r="I170" s="228"/>
      <c r="J170" s="365"/>
      <c r="K170" s="229"/>
      <c r="L170" s="229"/>
      <c r="M170" s="229"/>
      <c r="N170" s="264">
        <f>E170+H170+I170+K170+L170+M170</f>
        <v>11.79044505</v>
      </c>
    </row>
    <row r="171" spans="1:14" s="38" customFormat="1" ht="23.25">
      <c r="A171" s="419"/>
      <c r="B171" s="462"/>
      <c r="C171" s="424"/>
      <c r="D171" s="16" t="s">
        <v>10</v>
      </c>
      <c r="E171" s="227"/>
      <c r="F171" s="227"/>
      <c r="G171" s="227"/>
      <c r="H171" s="288">
        <v>2.9036988</v>
      </c>
      <c r="I171" s="228"/>
      <c r="J171" s="365"/>
      <c r="K171" s="229"/>
      <c r="L171" s="229"/>
      <c r="M171" s="229"/>
      <c r="N171" s="264">
        <f>E171+H171+I171+K171+L171+M171</f>
        <v>2.9036988</v>
      </c>
    </row>
    <row r="172" spans="1:14" s="38" customFormat="1" ht="23.25" thickBot="1">
      <c r="A172" s="419"/>
      <c r="B172" s="463"/>
      <c r="C172" s="424"/>
      <c r="D172" s="20" t="s">
        <v>11</v>
      </c>
      <c r="E172" s="230"/>
      <c r="F172" s="230"/>
      <c r="G172" s="230"/>
      <c r="H172" s="289">
        <v>0.00735075</v>
      </c>
      <c r="I172" s="231"/>
      <c r="J172" s="366"/>
      <c r="K172" s="229"/>
      <c r="L172" s="229"/>
      <c r="M172" s="229"/>
      <c r="N172" s="85">
        <f>E172+H172+I172+K172+L172+M172</f>
        <v>0.00735075</v>
      </c>
    </row>
    <row r="173" spans="1:14" s="38" customFormat="1" ht="40.5">
      <c r="A173" s="449">
        <v>1</v>
      </c>
      <c r="B173" s="74" t="s">
        <v>51</v>
      </c>
      <c r="C173" s="451"/>
      <c r="D173" s="52" t="s">
        <v>9</v>
      </c>
      <c r="E173" s="242">
        <f>E174+E175+E176</f>
        <v>0</v>
      </c>
      <c r="F173" s="242">
        <f>F174+F175+F176</f>
        <v>0</v>
      </c>
      <c r="G173" s="242">
        <f>G174+G175+G176</f>
        <v>0</v>
      </c>
      <c r="H173" s="242">
        <f>H174+H175+H176</f>
        <v>14.7014946</v>
      </c>
      <c r="I173" s="242">
        <f>I174+I175+I176</f>
        <v>0</v>
      </c>
      <c r="J173" s="457" t="s">
        <v>159</v>
      </c>
      <c r="K173" s="242">
        <f>K174+K175+K176</f>
        <v>0</v>
      </c>
      <c r="L173" s="242">
        <f>L174+L175+L176</f>
        <v>0</v>
      </c>
      <c r="M173" s="242">
        <f>M174+M175+M176</f>
        <v>0</v>
      </c>
      <c r="N173" s="243">
        <f>N174+N175+N176</f>
        <v>14.7014946</v>
      </c>
    </row>
    <row r="174" spans="1:14" s="38" customFormat="1" ht="20.25">
      <c r="A174" s="449"/>
      <c r="B174" s="426" t="str">
        <f>F162</f>
        <v>ЖИЛЬЕ И ГОРОДСКАЯ СРЕДА</v>
      </c>
      <c r="C174" s="451"/>
      <c r="D174" s="53" t="s">
        <v>18</v>
      </c>
      <c r="E174" s="244">
        <f>E170</f>
        <v>0</v>
      </c>
      <c r="F174" s="244">
        <f>F170</f>
        <v>0</v>
      </c>
      <c r="G174" s="244">
        <f>G170</f>
        <v>0</v>
      </c>
      <c r="H174" s="244">
        <f>H170</f>
        <v>11.79044505</v>
      </c>
      <c r="I174" s="244">
        <f>I170</f>
        <v>0</v>
      </c>
      <c r="J174" s="365"/>
      <c r="K174" s="244">
        <f>K170</f>
        <v>0</v>
      </c>
      <c r="L174" s="244">
        <f>L170</f>
        <v>0</v>
      </c>
      <c r="M174" s="244">
        <f>M170</f>
        <v>0</v>
      </c>
      <c r="N174" s="248">
        <f>E174+H174+I174+K174+L174+M174</f>
        <v>11.79044505</v>
      </c>
    </row>
    <row r="175" spans="1:14" s="38" customFormat="1" ht="20.25">
      <c r="A175" s="449"/>
      <c r="B175" s="427"/>
      <c r="C175" s="451"/>
      <c r="D175" s="53" t="s">
        <v>10</v>
      </c>
      <c r="E175" s="244">
        <f aca="true" t="shared" si="9" ref="E175:I176">E171</f>
        <v>0</v>
      </c>
      <c r="F175" s="244">
        <f t="shared" si="9"/>
        <v>0</v>
      </c>
      <c r="G175" s="244">
        <f t="shared" si="9"/>
        <v>0</v>
      </c>
      <c r="H175" s="244">
        <f t="shared" si="9"/>
        <v>2.9036988</v>
      </c>
      <c r="I175" s="244">
        <f t="shared" si="9"/>
        <v>0</v>
      </c>
      <c r="J175" s="365"/>
      <c r="K175" s="244">
        <f>K171</f>
        <v>0</v>
      </c>
      <c r="L175" s="244">
        <f>L171</f>
        <v>0</v>
      </c>
      <c r="M175" s="244">
        <f>M171</f>
        <v>0</v>
      </c>
      <c r="N175" s="248">
        <f>E175+H175+I175+K175+L175+M175</f>
        <v>2.9036988</v>
      </c>
    </row>
    <row r="176" spans="1:14" s="38" customFormat="1" ht="21" thickBot="1">
      <c r="A176" s="450"/>
      <c r="B176" s="428"/>
      <c r="C176" s="452"/>
      <c r="D176" s="95" t="s">
        <v>11</v>
      </c>
      <c r="E176" s="244">
        <f t="shared" si="9"/>
        <v>0</v>
      </c>
      <c r="F176" s="244">
        <f t="shared" si="9"/>
        <v>0</v>
      </c>
      <c r="G176" s="244">
        <f t="shared" si="9"/>
        <v>0</v>
      </c>
      <c r="H176" s="244">
        <f t="shared" si="9"/>
        <v>0.00735075</v>
      </c>
      <c r="I176" s="244">
        <f t="shared" si="9"/>
        <v>0</v>
      </c>
      <c r="J176" s="458"/>
      <c r="K176" s="244">
        <f>K172</f>
        <v>0</v>
      </c>
      <c r="L176" s="244">
        <f>L172</f>
        <v>0</v>
      </c>
      <c r="M176" s="244">
        <f>M172</f>
        <v>0</v>
      </c>
      <c r="N176" s="249">
        <f>E176+H176+I176+K176+L176+M176</f>
        <v>0.00735075</v>
      </c>
    </row>
    <row r="177" spans="1:16" s="38" customFormat="1" ht="53.25" customHeight="1" thickBot="1">
      <c r="A177" s="70"/>
      <c r="B177" s="71"/>
      <c r="C177" s="71"/>
      <c r="D177" s="71"/>
      <c r="E177" s="100" t="s">
        <v>86</v>
      </c>
      <c r="F177" s="99" t="s">
        <v>56</v>
      </c>
      <c r="G177" s="101"/>
      <c r="H177" s="71"/>
      <c r="I177" s="71"/>
      <c r="J177" s="71"/>
      <c r="K177" s="71"/>
      <c r="L177" s="71"/>
      <c r="M177" s="71"/>
      <c r="N177" s="72"/>
      <c r="O177" s="475"/>
      <c r="P177" s="476"/>
    </row>
    <row r="178" spans="1:14" s="38" customFormat="1" ht="21" thickBot="1">
      <c r="A178" s="383" t="s">
        <v>256</v>
      </c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5"/>
    </row>
    <row r="179" spans="1:14" s="38" customFormat="1" ht="58.5">
      <c r="A179" s="386" t="s">
        <v>12</v>
      </c>
      <c r="B179" s="6" t="s">
        <v>252</v>
      </c>
      <c r="C179" s="80"/>
      <c r="D179" s="81"/>
      <c r="E179" s="80"/>
      <c r="F179" s="80"/>
      <c r="G179" s="80"/>
      <c r="H179" s="80"/>
      <c r="I179" s="80"/>
      <c r="J179" s="82"/>
      <c r="K179" s="83"/>
      <c r="L179" s="83"/>
      <c r="M179" s="83"/>
      <c r="N179" s="84"/>
    </row>
    <row r="180" spans="1:14" s="38" customFormat="1" ht="20.25">
      <c r="A180" s="389"/>
      <c r="B180" s="13" t="s">
        <v>98</v>
      </c>
      <c r="C180" s="27">
        <v>0</v>
      </c>
      <c r="D180" s="11">
        <v>43465</v>
      </c>
      <c r="E180" s="27">
        <v>0</v>
      </c>
      <c r="F180" s="27"/>
      <c r="G180" s="27">
        <v>0</v>
      </c>
      <c r="H180" s="27">
        <v>1</v>
      </c>
      <c r="I180" s="27">
        <v>0</v>
      </c>
      <c r="J180" s="39"/>
      <c r="K180" s="27">
        <v>0</v>
      </c>
      <c r="L180" s="27">
        <v>0</v>
      </c>
      <c r="M180" s="27">
        <v>0</v>
      </c>
      <c r="N180" s="28"/>
    </row>
    <row r="181" spans="1:14" s="38" customFormat="1" ht="117">
      <c r="A181" s="387" t="s">
        <v>13</v>
      </c>
      <c r="B181" s="29" t="s">
        <v>253</v>
      </c>
      <c r="C181" s="41"/>
      <c r="D181" s="42"/>
      <c r="E181" s="232"/>
      <c r="F181" s="232"/>
      <c r="G181" s="232"/>
      <c r="H181" s="232"/>
      <c r="I181" s="232"/>
      <c r="J181" s="233"/>
      <c r="K181" s="229"/>
      <c r="L181" s="229"/>
      <c r="M181" s="229"/>
      <c r="N181" s="234"/>
    </row>
    <row r="182" spans="1:14" s="38" customFormat="1" ht="20.25">
      <c r="A182" s="389"/>
      <c r="B182" s="13" t="s">
        <v>98</v>
      </c>
      <c r="C182" s="27">
        <v>0</v>
      </c>
      <c r="D182" s="11">
        <v>43465</v>
      </c>
      <c r="E182" s="27">
        <v>0</v>
      </c>
      <c r="F182" s="27"/>
      <c r="G182" s="27">
        <v>0</v>
      </c>
      <c r="H182" s="279">
        <v>3.944</v>
      </c>
      <c r="I182" s="27">
        <v>0</v>
      </c>
      <c r="J182" s="39"/>
      <c r="K182" s="27">
        <v>0</v>
      </c>
      <c r="L182" s="27">
        <v>0</v>
      </c>
      <c r="M182" s="27">
        <v>0</v>
      </c>
      <c r="N182" s="28"/>
    </row>
    <row r="183" spans="1:14" s="38" customFormat="1" ht="78">
      <c r="A183" s="387" t="s">
        <v>77</v>
      </c>
      <c r="B183" s="29" t="s">
        <v>254</v>
      </c>
      <c r="C183" s="41"/>
      <c r="D183" s="42"/>
      <c r="E183" s="232"/>
      <c r="F183" s="232"/>
      <c r="G183" s="232"/>
      <c r="H183" s="232"/>
      <c r="I183" s="232"/>
      <c r="J183" s="233"/>
      <c r="K183" s="229"/>
      <c r="L183" s="229"/>
      <c r="M183" s="229"/>
      <c r="N183" s="234"/>
    </row>
    <row r="184" spans="1:14" s="38" customFormat="1" ht="21" thickBot="1">
      <c r="A184" s="389"/>
      <c r="B184" s="13" t="s">
        <v>98</v>
      </c>
      <c r="C184" s="27">
        <v>0</v>
      </c>
      <c r="D184" s="11">
        <v>43465</v>
      </c>
      <c r="E184" s="27">
        <v>0</v>
      </c>
      <c r="F184" s="27"/>
      <c r="G184" s="27">
        <v>0</v>
      </c>
      <c r="H184" s="291">
        <v>1.2</v>
      </c>
      <c r="I184" s="27">
        <v>0</v>
      </c>
      <c r="J184" s="39"/>
      <c r="K184" s="27">
        <v>0</v>
      </c>
      <c r="L184" s="27">
        <v>0</v>
      </c>
      <c r="M184" s="27">
        <v>0</v>
      </c>
      <c r="N184" s="28"/>
    </row>
    <row r="185" spans="1:14" s="38" customFormat="1" ht="21" thickBot="1">
      <c r="A185" s="380" t="s">
        <v>33</v>
      </c>
      <c r="B185" s="381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2"/>
    </row>
    <row r="186" spans="1:14" s="38" customFormat="1" ht="19.5">
      <c r="A186" s="386" t="s">
        <v>12</v>
      </c>
      <c r="B186" s="6" t="s">
        <v>24</v>
      </c>
      <c r="C186" s="30"/>
      <c r="D186" s="31"/>
      <c r="E186" s="30"/>
      <c r="F186" s="30"/>
      <c r="G186" s="30"/>
      <c r="H186" s="30"/>
      <c r="I186" s="30"/>
      <c r="J186" s="40"/>
      <c r="K186" s="5"/>
      <c r="L186" s="5"/>
      <c r="M186" s="5"/>
      <c r="N186" s="35"/>
    </row>
    <row r="187" spans="1:14" s="38" customFormat="1" ht="20.25">
      <c r="A187" s="387"/>
      <c r="B187" s="7" t="s">
        <v>25</v>
      </c>
      <c r="C187" s="12"/>
      <c r="D187" s="9"/>
      <c r="E187" s="12"/>
      <c r="F187" s="12"/>
      <c r="G187" s="12"/>
      <c r="H187" s="12"/>
      <c r="I187" s="12"/>
      <c r="J187" s="43"/>
      <c r="K187" s="8"/>
      <c r="L187" s="8"/>
      <c r="M187" s="8"/>
      <c r="N187" s="10"/>
    </row>
    <row r="188" spans="1:14" s="38" customFormat="1" ht="19.5">
      <c r="A188" s="18"/>
      <c r="B188" s="19" t="s">
        <v>14</v>
      </c>
      <c r="C188" s="388" t="s">
        <v>15</v>
      </c>
      <c r="D188" s="388"/>
      <c r="E188" s="388"/>
      <c r="F188" s="388"/>
      <c r="G188" s="388"/>
      <c r="H188" s="388"/>
      <c r="I188" s="388"/>
      <c r="J188" s="388"/>
      <c r="K188" s="378"/>
      <c r="L188" s="378"/>
      <c r="M188" s="378"/>
      <c r="N188" s="379"/>
    </row>
    <row r="189" spans="1:14" s="38" customFormat="1" ht="22.5">
      <c r="A189" s="419" t="s">
        <v>16</v>
      </c>
      <c r="B189" s="371" t="s">
        <v>34</v>
      </c>
      <c r="C189" s="58"/>
      <c r="D189" s="45" t="s">
        <v>17</v>
      </c>
      <c r="E189" s="75">
        <f>SUM(E190:E192)</f>
        <v>0</v>
      </c>
      <c r="F189" s="75">
        <f>SUM(F190:F192)</f>
        <v>0</v>
      </c>
      <c r="G189" s="75">
        <f>SUM(G190:G192)</f>
        <v>0</v>
      </c>
      <c r="H189" s="75">
        <f>SUM(H190:H192)</f>
        <v>0</v>
      </c>
      <c r="I189" s="75">
        <f>SUM(I190:I192)</f>
        <v>0</v>
      </c>
      <c r="J189" s="364"/>
      <c r="K189" s="75">
        <f>SUM(K190:K192)</f>
        <v>0</v>
      </c>
      <c r="L189" s="75">
        <f>SUM(L190:L192)</f>
        <v>0</v>
      </c>
      <c r="M189" s="75">
        <f>SUM(M190:M192)</f>
        <v>0</v>
      </c>
      <c r="N189" s="85">
        <f>E189+H189+I189+K189+L189+M189</f>
        <v>0</v>
      </c>
    </row>
    <row r="190" spans="1:14" s="38" customFormat="1" ht="23.25">
      <c r="A190" s="419"/>
      <c r="B190" s="421"/>
      <c r="C190" s="33"/>
      <c r="D190" s="16" t="s">
        <v>18</v>
      </c>
      <c r="E190" s="227"/>
      <c r="F190" s="227"/>
      <c r="G190" s="227"/>
      <c r="H190" s="228"/>
      <c r="I190" s="228"/>
      <c r="J190" s="365"/>
      <c r="K190" s="229"/>
      <c r="L190" s="229"/>
      <c r="M190" s="229"/>
      <c r="N190" s="264">
        <f>E190+H190+I190+K190+L190+M190</f>
        <v>0</v>
      </c>
    </row>
    <row r="191" spans="1:14" s="38" customFormat="1" ht="23.25">
      <c r="A191" s="419"/>
      <c r="B191" s="421"/>
      <c r="C191" s="33"/>
      <c r="D191" s="16" t="s">
        <v>10</v>
      </c>
      <c r="E191" s="227"/>
      <c r="F191" s="227"/>
      <c r="G191" s="227"/>
      <c r="H191" s="228"/>
      <c r="I191" s="228"/>
      <c r="J191" s="365"/>
      <c r="K191" s="229"/>
      <c r="L191" s="229"/>
      <c r="M191" s="229"/>
      <c r="N191" s="264">
        <f>E191+H191+I191+K191+L191+M191</f>
        <v>0</v>
      </c>
    </row>
    <row r="192" spans="1:14" s="38" customFormat="1" ht="22.5">
      <c r="A192" s="419"/>
      <c r="B192" s="421"/>
      <c r="C192" s="59"/>
      <c r="D192" s="20" t="s">
        <v>11</v>
      </c>
      <c r="E192" s="230"/>
      <c r="F192" s="230"/>
      <c r="G192" s="230"/>
      <c r="H192" s="231"/>
      <c r="I192" s="231"/>
      <c r="J192" s="366"/>
      <c r="K192" s="229"/>
      <c r="L192" s="229"/>
      <c r="M192" s="229"/>
      <c r="N192" s="85">
        <f>E192+H192+I192+K192+L192+M192</f>
        <v>0</v>
      </c>
    </row>
    <row r="193" spans="1:14" s="38" customFormat="1" ht="40.5">
      <c r="A193" s="449">
        <v>1</v>
      </c>
      <c r="B193" s="74" t="s">
        <v>51</v>
      </c>
      <c r="C193" s="451"/>
      <c r="D193" s="52" t="s">
        <v>9</v>
      </c>
      <c r="E193" s="242">
        <f>E194+E195+E196</f>
        <v>0</v>
      </c>
      <c r="F193" s="242">
        <f>F194+F195+F196</f>
        <v>0</v>
      </c>
      <c r="G193" s="242">
        <f>G194+G195+G196</f>
        <v>0</v>
      </c>
      <c r="H193" s="242">
        <f>H194+H195+H196</f>
        <v>0</v>
      </c>
      <c r="I193" s="242">
        <f>I194+I195+I196</f>
        <v>0</v>
      </c>
      <c r="J193" s="457" t="s">
        <v>255</v>
      </c>
      <c r="K193" s="242">
        <f>K194+K195+K196</f>
        <v>0</v>
      </c>
      <c r="L193" s="242">
        <f>L194+L195+L196</f>
        <v>0</v>
      </c>
      <c r="M193" s="242">
        <f>M194+M195+M196</f>
        <v>0</v>
      </c>
      <c r="N193" s="243">
        <f>N194+N195+N196</f>
        <v>0</v>
      </c>
    </row>
    <row r="194" spans="1:14" s="38" customFormat="1" ht="20.25">
      <c r="A194" s="449"/>
      <c r="B194" s="426" t="str">
        <f>F177</f>
        <v>ЭКОЛОГИЯ</v>
      </c>
      <c r="C194" s="451"/>
      <c r="D194" s="53" t="s">
        <v>18</v>
      </c>
      <c r="E194" s="244"/>
      <c r="F194" s="244"/>
      <c r="G194" s="244"/>
      <c r="H194" s="244"/>
      <c r="I194" s="244"/>
      <c r="J194" s="365"/>
      <c r="K194" s="245"/>
      <c r="L194" s="245"/>
      <c r="M194" s="245"/>
      <c r="N194" s="248">
        <f>E194+H194+I194+K194+L194+M194</f>
        <v>0</v>
      </c>
    </row>
    <row r="195" spans="1:14" s="38" customFormat="1" ht="20.25">
      <c r="A195" s="449"/>
      <c r="B195" s="427"/>
      <c r="C195" s="451"/>
      <c r="D195" s="53" t="s">
        <v>10</v>
      </c>
      <c r="E195" s="244"/>
      <c r="F195" s="244"/>
      <c r="G195" s="244"/>
      <c r="H195" s="244"/>
      <c r="I195" s="244"/>
      <c r="J195" s="365"/>
      <c r="K195" s="245"/>
      <c r="L195" s="245"/>
      <c r="M195" s="245"/>
      <c r="N195" s="248">
        <f>E195+H195+I195+K195+L195+M195</f>
        <v>0</v>
      </c>
    </row>
    <row r="196" spans="1:14" s="38" customFormat="1" ht="21" thickBot="1">
      <c r="A196" s="450"/>
      <c r="B196" s="428"/>
      <c r="C196" s="452"/>
      <c r="D196" s="95" t="s">
        <v>11</v>
      </c>
      <c r="E196" s="246"/>
      <c r="F196" s="246"/>
      <c r="G196" s="246"/>
      <c r="H196" s="246"/>
      <c r="I196" s="246"/>
      <c r="J196" s="458"/>
      <c r="K196" s="247"/>
      <c r="L196" s="247"/>
      <c r="M196" s="247"/>
      <c r="N196" s="249">
        <f>E196+H196+I196+K196+L196+M196</f>
        <v>0</v>
      </c>
    </row>
    <row r="197" spans="1:14" s="38" customFormat="1" ht="56.25" customHeight="1" thickBot="1">
      <c r="A197" s="70"/>
      <c r="B197" s="71"/>
      <c r="C197" s="71"/>
      <c r="D197" s="71"/>
      <c r="E197" s="100" t="s">
        <v>87</v>
      </c>
      <c r="F197" s="99" t="s">
        <v>57</v>
      </c>
      <c r="G197" s="101"/>
      <c r="H197" s="71"/>
      <c r="I197" s="71"/>
      <c r="J197" s="71"/>
      <c r="K197" s="71"/>
      <c r="L197" s="71"/>
      <c r="M197" s="71"/>
      <c r="N197" s="72"/>
    </row>
    <row r="198" spans="1:14" s="38" customFormat="1" ht="21" thickBot="1">
      <c r="A198" s="383" t="s">
        <v>32</v>
      </c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5"/>
    </row>
    <row r="199" spans="1:14" s="38" customFormat="1" ht="19.5">
      <c r="A199" s="386" t="s">
        <v>12</v>
      </c>
      <c r="B199" s="6" t="s">
        <v>24</v>
      </c>
      <c r="C199" s="80"/>
      <c r="D199" s="81"/>
      <c r="E199" s="80"/>
      <c r="F199" s="80"/>
      <c r="G199" s="80"/>
      <c r="H199" s="80"/>
      <c r="I199" s="80"/>
      <c r="J199" s="82"/>
      <c r="K199" s="83"/>
      <c r="L199" s="83"/>
      <c r="M199" s="83"/>
      <c r="N199" s="84"/>
    </row>
    <row r="200" spans="1:14" s="38" customFormat="1" ht="20.25">
      <c r="A200" s="389"/>
      <c r="B200" s="13" t="s">
        <v>25</v>
      </c>
      <c r="C200" s="27"/>
      <c r="D200" s="11"/>
      <c r="E200" s="27"/>
      <c r="F200" s="27"/>
      <c r="G200" s="27"/>
      <c r="H200" s="27"/>
      <c r="I200" s="27"/>
      <c r="J200" s="39"/>
      <c r="K200" s="27"/>
      <c r="L200" s="27"/>
      <c r="M200" s="27"/>
      <c r="N200" s="28"/>
    </row>
    <row r="201" spans="1:14" s="38" customFormat="1" ht="19.5">
      <c r="A201" s="14"/>
      <c r="B201" s="15" t="s">
        <v>14</v>
      </c>
      <c r="C201" s="416" t="s">
        <v>15</v>
      </c>
      <c r="D201" s="417"/>
      <c r="E201" s="417"/>
      <c r="F201" s="417"/>
      <c r="G201" s="417"/>
      <c r="H201" s="417"/>
      <c r="I201" s="417"/>
      <c r="J201" s="417"/>
      <c r="K201" s="378"/>
      <c r="L201" s="378"/>
      <c r="M201" s="378"/>
      <c r="N201" s="379"/>
    </row>
    <row r="202" spans="1:14" s="38" customFormat="1" ht="22.5">
      <c r="A202" s="418" t="s">
        <v>16</v>
      </c>
      <c r="B202" s="371" t="s">
        <v>34</v>
      </c>
      <c r="C202" s="423"/>
      <c r="D202" s="4" t="s">
        <v>17</v>
      </c>
      <c r="E202" s="75">
        <f>SUM(E203:E205)</f>
        <v>0</v>
      </c>
      <c r="F202" s="75">
        <f>SUM(F203:F205)</f>
        <v>0</v>
      </c>
      <c r="G202" s="75">
        <f>SUM(G203:G205)</f>
        <v>0</v>
      </c>
      <c r="H202" s="75">
        <f>SUM(H203:H205)</f>
        <v>0</v>
      </c>
      <c r="I202" s="75">
        <f>SUM(I203:I205)</f>
        <v>0</v>
      </c>
      <c r="J202" s="364"/>
      <c r="K202" s="75">
        <f>SUM(K203:K205)</f>
        <v>0</v>
      </c>
      <c r="L202" s="75">
        <f>SUM(L203:L205)</f>
        <v>0</v>
      </c>
      <c r="M202" s="75">
        <f>SUM(M203:M205)</f>
        <v>0</v>
      </c>
      <c r="N202" s="85">
        <f>E202+H202+I202+K202+L202+M202</f>
        <v>0</v>
      </c>
    </row>
    <row r="203" spans="1:14" s="38" customFormat="1" ht="23.25">
      <c r="A203" s="419"/>
      <c r="B203" s="421"/>
      <c r="C203" s="424"/>
      <c r="D203" s="16" t="s">
        <v>18</v>
      </c>
      <c r="E203" s="227"/>
      <c r="F203" s="227"/>
      <c r="G203" s="227"/>
      <c r="H203" s="228"/>
      <c r="I203" s="228"/>
      <c r="J203" s="365"/>
      <c r="K203" s="229"/>
      <c r="L203" s="229"/>
      <c r="M203" s="229"/>
      <c r="N203" s="264">
        <f>E203+H203+I203+K203+L203+M203</f>
        <v>0</v>
      </c>
    </row>
    <row r="204" spans="1:14" s="38" customFormat="1" ht="23.25">
      <c r="A204" s="419"/>
      <c r="B204" s="421"/>
      <c r="C204" s="424"/>
      <c r="D204" s="16" t="s">
        <v>10</v>
      </c>
      <c r="E204" s="227"/>
      <c r="F204" s="227"/>
      <c r="G204" s="227"/>
      <c r="H204" s="228"/>
      <c r="I204" s="228"/>
      <c r="J204" s="365"/>
      <c r="K204" s="229"/>
      <c r="L204" s="229"/>
      <c r="M204" s="229"/>
      <c r="N204" s="264">
        <f>E204+H204+I204+K204+L204+M204</f>
        <v>0</v>
      </c>
    </row>
    <row r="205" spans="1:14" s="38" customFormat="1" ht="22.5">
      <c r="A205" s="420"/>
      <c r="B205" s="422"/>
      <c r="C205" s="425"/>
      <c r="D205" s="17" t="s">
        <v>11</v>
      </c>
      <c r="E205" s="230"/>
      <c r="F205" s="230"/>
      <c r="G205" s="230"/>
      <c r="H205" s="231"/>
      <c r="I205" s="231"/>
      <c r="J205" s="366"/>
      <c r="K205" s="229"/>
      <c r="L205" s="229"/>
      <c r="M205" s="229"/>
      <c r="N205" s="85">
        <f>E205+H205+I205+K205+L205+M205</f>
        <v>0</v>
      </c>
    </row>
    <row r="206" spans="1:14" s="38" customFormat="1" ht="19.5">
      <c r="A206" s="387" t="s">
        <v>13</v>
      </c>
      <c r="B206" s="29" t="s">
        <v>24</v>
      </c>
      <c r="C206" s="41"/>
      <c r="D206" s="42"/>
      <c r="E206" s="232"/>
      <c r="F206" s="232"/>
      <c r="G206" s="232"/>
      <c r="H206" s="232"/>
      <c r="I206" s="232"/>
      <c r="J206" s="233"/>
      <c r="K206" s="229"/>
      <c r="L206" s="229"/>
      <c r="M206" s="229"/>
      <c r="N206" s="234"/>
    </row>
    <row r="207" spans="1:14" s="38" customFormat="1" ht="20.25">
      <c r="A207" s="389"/>
      <c r="B207" s="13" t="s">
        <v>25</v>
      </c>
      <c r="C207" s="27"/>
      <c r="D207" s="11"/>
      <c r="E207" s="27"/>
      <c r="F207" s="27"/>
      <c r="G207" s="27"/>
      <c r="H207" s="27"/>
      <c r="I207" s="27"/>
      <c r="J207" s="39"/>
      <c r="K207" s="27"/>
      <c r="L207" s="27"/>
      <c r="M207" s="27"/>
      <c r="N207" s="28"/>
    </row>
    <row r="208" spans="1:14" s="38" customFormat="1" ht="19.5">
      <c r="A208" s="14"/>
      <c r="B208" s="15" t="s">
        <v>14</v>
      </c>
      <c r="C208" s="416" t="s">
        <v>15</v>
      </c>
      <c r="D208" s="417"/>
      <c r="E208" s="417"/>
      <c r="F208" s="417"/>
      <c r="G208" s="417"/>
      <c r="H208" s="417"/>
      <c r="I208" s="417"/>
      <c r="J208" s="417"/>
      <c r="K208" s="378"/>
      <c r="L208" s="378"/>
      <c r="M208" s="378"/>
      <c r="N208" s="379"/>
    </row>
    <row r="209" spans="1:14" s="38" customFormat="1" ht="22.5">
      <c r="A209" s="418" t="s">
        <v>29</v>
      </c>
      <c r="B209" s="371" t="s">
        <v>34</v>
      </c>
      <c r="C209" s="423"/>
      <c r="D209" s="4" t="s">
        <v>17</v>
      </c>
      <c r="E209" s="75">
        <f>SUM(E210:E212)</f>
        <v>0</v>
      </c>
      <c r="F209" s="75">
        <f>SUM(F210:F212)</f>
        <v>0</v>
      </c>
      <c r="G209" s="75">
        <f>SUM(G210:G212)</f>
        <v>0</v>
      </c>
      <c r="H209" s="75">
        <f>SUM(H210:H212)</f>
        <v>0</v>
      </c>
      <c r="I209" s="75">
        <f>SUM(I210:I212)</f>
        <v>0</v>
      </c>
      <c r="J209" s="364"/>
      <c r="K209" s="75">
        <f>SUM(K210:K212)</f>
        <v>0</v>
      </c>
      <c r="L209" s="75">
        <f>SUM(L210:L212)</f>
        <v>0</v>
      </c>
      <c r="M209" s="75">
        <f>SUM(M210:M212)</f>
        <v>0</v>
      </c>
      <c r="N209" s="85">
        <f>E209+H209+I209+K209+L209+M209</f>
        <v>0</v>
      </c>
    </row>
    <row r="210" spans="1:14" s="38" customFormat="1" ht="23.25">
      <c r="A210" s="419"/>
      <c r="B210" s="421"/>
      <c r="C210" s="424"/>
      <c r="D210" s="16" t="s">
        <v>18</v>
      </c>
      <c r="E210" s="227"/>
      <c r="F210" s="227"/>
      <c r="G210" s="227"/>
      <c r="H210" s="228"/>
      <c r="I210" s="228"/>
      <c r="J210" s="365"/>
      <c r="K210" s="229"/>
      <c r="L210" s="229"/>
      <c r="M210" s="229"/>
      <c r="N210" s="264">
        <f>E210+H210+I210+K210+L210+M210</f>
        <v>0</v>
      </c>
    </row>
    <row r="211" spans="1:14" s="38" customFormat="1" ht="23.25">
      <c r="A211" s="419"/>
      <c r="B211" s="421"/>
      <c r="C211" s="424"/>
      <c r="D211" s="16" t="s">
        <v>10</v>
      </c>
      <c r="E211" s="227"/>
      <c r="F211" s="227"/>
      <c r="G211" s="227"/>
      <c r="H211" s="228"/>
      <c r="I211" s="228"/>
      <c r="J211" s="365"/>
      <c r="K211" s="229"/>
      <c r="L211" s="229"/>
      <c r="M211" s="229"/>
      <c r="N211" s="264">
        <f>E211+H211+I211+K211+L211+M211</f>
        <v>0</v>
      </c>
    </row>
    <row r="212" spans="1:14" s="38" customFormat="1" ht="22.5">
      <c r="A212" s="419"/>
      <c r="B212" s="422"/>
      <c r="C212" s="424"/>
      <c r="D212" s="20" t="s">
        <v>11</v>
      </c>
      <c r="E212" s="230"/>
      <c r="F212" s="230"/>
      <c r="G212" s="230"/>
      <c r="H212" s="231"/>
      <c r="I212" s="231"/>
      <c r="J212" s="366"/>
      <c r="K212" s="229"/>
      <c r="L212" s="229"/>
      <c r="M212" s="229"/>
      <c r="N212" s="85">
        <f>E212+H212+I212+K212+L212+M212</f>
        <v>0</v>
      </c>
    </row>
    <row r="213" spans="1:14" s="38" customFormat="1" ht="39.75" thickBot="1">
      <c r="A213" s="86" t="s">
        <v>28</v>
      </c>
      <c r="B213" s="87" t="s">
        <v>30</v>
      </c>
      <c r="C213" s="88"/>
      <c r="D213" s="89"/>
      <c r="E213" s="238"/>
      <c r="F213" s="238"/>
      <c r="G213" s="238"/>
      <c r="H213" s="238"/>
      <c r="I213" s="238"/>
      <c r="J213" s="239"/>
      <c r="K213" s="240"/>
      <c r="L213" s="240"/>
      <c r="M213" s="240"/>
      <c r="N213" s="241"/>
    </row>
    <row r="214" spans="1:14" s="38" customFormat="1" ht="21" thickBot="1">
      <c r="A214" s="380" t="s">
        <v>33</v>
      </c>
      <c r="B214" s="381"/>
      <c r="C214" s="381"/>
      <c r="D214" s="381"/>
      <c r="E214" s="381"/>
      <c r="F214" s="381"/>
      <c r="G214" s="381"/>
      <c r="H214" s="381"/>
      <c r="I214" s="381"/>
      <c r="J214" s="381"/>
      <c r="K214" s="381"/>
      <c r="L214" s="381"/>
      <c r="M214" s="381"/>
      <c r="N214" s="382"/>
    </row>
    <row r="215" spans="1:14" s="38" customFormat="1" ht="19.5">
      <c r="A215" s="386" t="s">
        <v>12</v>
      </c>
      <c r="B215" s="6" t="s">
        <v>24</v>
      </c>
      <c r="C215" s="30"/>
      <c r="D215" s="31"/>
      <c r="E215" s="30"/>
      <c r="F215" s="30"/>
      <c r="G215" s="30"/>
      <c r="H215" s="30"/>
      <c r="I215" s="30"/>
      <c r="J215" s="40"/>
      <c r="K215" s="5"/>
      <c r="L215" s="5"/>
      <c r="M215" s="5"/>
      <c r="N215" s="35"/>
    </row>
    <row r="216" spans="1:14" s="38" customFormat="1" ht="20.25">
      <c r="A216" s="387"/>
      <c r="B216" s="7" t="s">
        <v>25</v>
      </c>
      <c r="C216" s="12"/>
      <c r="D216" s="9"/>
      <c r="E216" s="12"/>
      <c r="F216" s="12"/>
      <c r="G216" s="12"/>
      <c r="H216" s="12"/>
      <c r="I216" s="12"/>
      <c r="J216" s="43"/>
      <c r="K216" s="8"/>
      <c r="L216" s="8"/>
      <c r="M216" s="8"/>
      <c r="N216" s="10"/>
    </row>
    <row r="217" spans="1:14" s="38" customFormat="1" ht="19.5">
      <c r="A217" s="18"/>
      <c r="B217" s="19" t="s">
        <v>14</v>
      </c>
      <c r="C217" s="388" t="s">
        <v>15</v>
      </c>
      <c r="D217" s="388"/>
      <c r="E217" s="388"/>
      <c r="F217" s="388"/>
      <c r="G217" s="388"/>
      <c r="H217" s="388"/>
      <c r="I217" s="388"/>
      <c r="J217" s="388"/>
      <c r="K217" s="378"/>
      <c r="L217" s="378"/>
      <c r="M217" s="378"/>
      <c r="N217" s="379"/>
    </row>
    <row r="218" spans="1:14" s="38" customFormat="1" ht="22.5">
      <c r="A218" s="419" t="s">
        <v>16</v>
      </c>
      <c r="B218" s="371" t="s">
        <v>34</v>
      </c>
      <c r="C218" s="58"/>
      <c r="D218" s="45" t="s">
        <v>17</v>
      </c>
      <c r="E218" s="75">
        <f>SUM(E219:E221)</f>
        <v>0</v>
      </c>
      <c r="F218" s="75">
        <f>SUM(F219:F221)</f>
        <v>0</v>
      </c>
      <c r="G218" s="75">
        <f>SUM(G219:G221)</f>
        <v>0</v>
      </c>
      <c r="H218" s="75">
        <f>SUM(H219:H221)</f>
        <v>0</v>
      </c>
      <c r="I218" s="75">
        <f>SUM(I219:I221)</f>
        <v>0</v>
      </c>
      <c r="J218" s="364"/>
      <c r="K218" s="75">
        <f>SUM(K219:K221)</f>
        <v>0</v>
      </c>
      <c r="L218" s="75">
        <f>SUM(L219:L221)</f>
        <v>0</v>
      </c>
      <c r="M218" s="75">
        <f>SUM(M219:M221)</f>
        <v>0</v>
      </c>
      <c r="N218" s="85">
        <f>E218+H218+I218+K218+L218+M218</f>
        <v>0</v>
      </c>
    </row>
    <row r="219" spans="1:14" s="38" customFormat="1" ht="23.25">
      <c r="A219" s="419"/>
      <c r="B219" s="421"/>
      <c r="C219" s="33"/>
      <c r="D219" s="16" t="s">
        <v>18</v>
      </c>
      <c r="E219" s="227"/>
      <c r="F219" s="227"/>
      <c r="G219" s="227"/>
      <c r="H219" s="228"/>
      <c r="I219" s="228"/>
      <c r="J219" s="365"/>
      <c r="K219" s="229"/>
      <c r="L219" s="229"/>
      <c r="M219" s="229"/>
      <c r="N219" s="264">
        <f>E219+H219+I219+K219+L219+M219</f>
        <v>0</v>
      </c>
    </row>
    <row r="220" spans="1:14" s="38" customFormat="1" ht="23.25">
      <c r="A220" s="419"/>
      <c r="B220" s="421"/>
      <c r="C220" s="33"/>
      <c r="D220" s="16" t="s">
        <v>10</v>
      </c>
      <c r="E220" s="227"/>
      <c r="F220" s="227"/>
      <c r="G220" s="227"/>
      <c r="H220" s="228"/>
      <c r="I220" s="228"/>
      <c r="J220" s="365"/>
      <c r="K220" s="229"/>
      <c r="L220" s="229"/>
      <c r="M220" s="229"/>
      <c r="N220" s="264">
        <f>E220+H220+I220+K220+L220+M220</f>
        <v>0</v>
      </c>
    </row>
    <row r="221" spans="1:14" s="38" customFormat="1" ht="22.5">
      <c r="A221" s="419"/>
      <c r="B221" s="421"/>
      <c r="C221" s="59"/>
      <c r="D221" s="20" t="s">
        <v>11</v>
      </c>
      <c r="E221" s="230"/>
      <c r="F221" s="230"/>
      <c r="G221" s="230"/>
      <c r="H221" s="231"/>
      <c r="I221" s="231"/>
      <c r="J221" s="366"/>
      <c r="K221" s="229"/>
      <c r="L221" s="229"/>
      <c r="M221" s="229"/>
      <c r="N221" s="85">
        <f>E221+H221+I221+K221+L221+M221</f>
        <v>0</v>
      </c>
    </row>
    <row r="222" spans="1:14" s="38" customFormat="1" ht="40.5">
      <c r="A222" s="449">
        <v>1</v>
      </c>
      <c r="B222" s="74" t="s">
        <v>51</v>
      </c>
      <c r="C222" s="451"/>
      <c r="D222" s="52" t="s">
        <v>9</v>
      </c>
      <c r="E222" s="242">
        <f>E223+E224+E225</f>
        <v>0</v>
      </c>
      <c r="F222" s="242">
        <f>F223+F224+F225</f>
        <v>0</v>
      </c>
      <c r="G222" s="242">
        <f>G223+G224+G225</f>
        <v>0</v>
      </c>
      <c r="H222" s="242">
        <f>H223+H224+H225</f>
        <v>0</v>
      </c>
      <c r="I222" s="242">
        <f>I223+I224+I225</f>
        <v>0</v>
      </c>
      <c r="J222" s="457" t="s">
        <v>158</v>
      </c>
      <c r="K222" s="242">
        <f>K223+K224+K225</f>
        <v>0</v>
      </c>
      <c r="L222" s="242">
        <f>L223+L224+L225</f>
        <v>0</v>
      </c>
      <c r="M222" s="242">
        <f>M223+M224+M225</f>
        <v>0</v>
      </c>
      <c r="N222" s="243">
        <f>N223+N224+N225</f>
        <v>0</v>
      </c>
    </row>
    <row r="223" spans="1:14" s="38" customFormat="1" ht="20.25">
      <c r="A223" s="449"/>
      <c r="B223" s="426" t="str">
        <f>F197</f>
        <v>БЕЗОПАСНЫЕ И КАЧЕСТВЕННЫЕ АВТОМОБИЛЬНЫЕ ДОРОГИ</v>
      </c>
      <c r="C223" s="451"/>
      <c r="D223" s="53" t="s">
        <v>18</v>
      </c>
      <c r="E223" s="244"/>
      <c r="F223" s="244"/>
      <c r="G223" s="244"/>
      <c r="H223" s="244"/>
      <c r="I223" s="244"/>
      <c r="J223" s="365"/>
      <c r="K223" s="245"/>
      <c r="L223" s="245"/>
      <c r="M223" s="245"/>
      <c r="N223" s="248">
        <f>E223+H223+I223+K223+L223+M223</f>
        <v>0</v>
      </c>
    </row>
    <row r="224" spans="1:14" s="38" customFormat="1" ht="20.25">
      <c r="A224" s="449"/>
      <c r="B224" s="427"/>
      <c r="C224" s="451"/>
      <c r="D224" s="53" t="s">
        <v>10</v>
      </c>
      <c r="E224" s="244"/>
      <c r="F224" s="244"/>
      <c r="G224" s="244"/>
      <c r="H224" s="244"/>
      <c r="I224" s="244"/>
      <c r="J224" s="365"/>
      <c r="K224" s="245"/>
      <c r="L224" s="245"/>
      <c r="M224" s="245"/>
      <c r="N224" s="248">
        <f>E224+H224+I224+K224+L224+M224</f>
        <v>0</v>
      </c>
    </row>
    <row r="225" spans="1:14" s="38" customFormat="1" ht="21" thickBot="1">
      <c r="A225" s="450"/>
      <c r="B225" s="428"/>
      <c r="C225" s="452"/>
      <c r="D225" s="95" t="s">
        <v>11</v>
      </c>
      <c r="E225" s="246"/>
      <c r="F225" s="246"/>
      <c r="G225" s="246"/>
      <c r="H225" s="246"/>
      <c r="I225" s="246"/>
      <c r="J225" s="458"/>
      <c r="K225" s="247"/>
      <c r="L225" s="247"/>
      <c r="M225" s="247"/>
      <c r="N225" s="249">
        <f>E225+H225+I225+K225+L225+M225</f>
        <v>0</v>
      </c>
    </row>
    <row r="226" spans="1:14" s="38" customFormat="1" ht="65.25" customHeight="1" thickBot="1">
      <c r="A226" s="70"/>
      <c r="B226" s="71"/>
      <c r="C226" s="71"/>
      <c r="D226" s="71"/>
      <c r="E226" s="100" t="s">
        <v>88</v>
      </c>
      <c r="F226" s="99" t="s">
        <v>58</v>
      </c>
      <c r="G226" s="101"/>
      <c r="H226" s="71"/>
      <c r="I226" s="71"/>
      <c r="J226" s="71"/>
      <c r="K226" s="71"/>
      <c r="L226" s="71"/>
      <c r="M226" s="71"/>
      <c r="N226" s="72"/>
    </row>
    <row r="227" spans="1:14" s="38" customFormat="1" ht="21" thickBot="1">
      <c r="A227" s="383" t="s">
        <v>32</v>
      </c>
      <c r="B227" s="384"/>
      <c r="C227" s="384"/>
      <c r="D227" s="384"/>
      <c r="E227" s="384"/>
      <c r="F227" s="384"/>
      <c r="G227" s="384"/>
      <c r="H227" s="384"/>
      <c r="I227" s="384"/>
      <c r="J227" s="384"/>
      <c r="K227" s="384"/>
      <c r="L227" s="384"/>
      <c r="M227" s="384"/>
      <c r="N227" s="385"/>
    </row>
    <row r="228" spans="1:14" s="38" customFormat="1" ht="19.5">
      <c r="A228" s="386" t="s">
        <v>12</v>
      </c>
      <c r="B228" s="6" t="s">
        <v>24</v>
      </c>
      <c r="C228" s="80"/>
      <c r="D228" s="81"/>
      <c r="E228" s="80"/>
      <c r="F228" s="80"/>
      <c r="G228" s="80"/>
      <c r="H228" s="80"/>
      <c r="I228" s="80"/>
      <c r="J228" s="82"/>
      <c r="K228" s="83"/>
      <c r="L228" s="83"/>
      <c r="M228" s="83"/>
      <c r="N228" s="84"/>
    </row>
    <row r="229" spans="1:14" s="38" customFormat="1" ht="20.25">
      <c r="A229" s="389"/>
      <c r="B229" s="13" t="s">
        <v>25</v>
      </c>
      <c r="C229" s="27"/>
      <c r="D229" s="11"/>
      <c r="E229" s="27"/>
      <c r="F229" s="27"/>
      <c r="G229" s="27"/>
      <c r="H229" s="27"/>
      <c r="I229" s="27"/>
      <c r="J229" s="39"/>
      <c r="K229" s="27"/>
      <c r="L229" s="27"/>
      <c r="M229" s="27"/>
      <c r="N229" s="28"/>
    </row>
    <row r="230" spans="1:14" s="38" customFormat="1" ht="19.5">
      <c r="A230" s="14"/>
      <c r="B230" s="15" t="s">
        <v>14</v>
      </c>
      <c r="C230" s="416" t="s">
        <v>15</v>
      </c>
      <c r="D230" s="417"/>
      <c r="E230" s="417"/>
      <c r="F230" s="417"/>
      <c r="G230" s="417"/>
      <c r="H230" s="417"/>
      <c r="I230" s="417"/>
      <c r="J230" s="417"/>
      <c r="K230" s="378"/>
      <c r="L230" s="378"/>
      <c r="M230" s="378"/>
      <c r="N230" s="379"/>
    </row>
    <row r="231" spans="1:14" s="38" customFormat="1" ht="22.5">
      <c r="A231" s="418" t="s">
        <v>16</v>
      </c>
      <c r="B231" s="371" t="s">
        <v>34</v>
      </c>
      <c r="C231" s="423"/>
      <c r="D231" s="4" t="s">
        <v>17</v>
      </c>
      <c r="E231" s="75">
        <f>SUM(E232:E234)</f>
        <v>0</v>
      </c>
      <c r="F231" s="75">
        <f>SUM(F232:F234)</f>
        <v>0</v>
      </c>
      <c r="G231" s="75">
        <f>SUM(G232:G234)</f>
        <v>0</v>
      </c>
      <c r="H231" s="75">
        <f>SUM(H232:H234)</f>
        <v>0</v>
      </c>
      <c r="I231" s="75">
        <f>SUM(I232:I234)</f>
        <v>0</v>
      </c>
      <c r="J231" s="364"/>
      <c r="K231" s="75">
        <f>SUM(K232:K234)</f>
        <v>0</v>
      </c>
      <c r="L231" s="75">
        <f>SUM(L232:L234)</f>
        <v>0</v>
      </c>
      <c r="M231" s="75">
        <f>SUM(M232:M234)</f>
        <v>0</v>
      </c>
      <c r="N231" s="85">
        <f>E231+H231+I231+K231+L231+M231</f>
        <v>0</v>
      </c>
    </row>
    <row r="232" spans="1:14" s="38" customFormat="1" ht="23.25">
      <c r="A232" s="419"/>
      <c r="B232" s="421"/>
      <c r="C232" s="424"/>
      <c r="D232" s="16" t="s">
        <v>18</v>
      </c>
      <c r="E232" s="227"/>
      <c r="F232" s="227"/>
      <c r="G232" s="227"/>
      <c r="H232" s="228"/>
      <c r="I232" s="228"/>
      <c r="J232" s="365"/>
      <c r="K232" s="229"/>
      <c r="L232" s="229"/>
      <c r="M232" s="229"/>
      <c r="N232" s="264">
        <f>E232+H232+I232+K232+L232+M232</f>
        <v>0</v>
      </c>
    </row>
    <row r="233" spans="1:14" s="38" customFormat="1" ht="23.25">
      <c r="A233" s="419"/>
      <c r="B233" s="421"/>
      <c r="C233" s="424"/>
      <c r="D233" s="16" t="s">
        <v>10</v>
      </c>
      <c r="E233" s="227"/>
      <c r="F233" s="227"/>
      <c r="G233" s="227"/>
      <c r="H233" s="228"/>
      <c r="I233" s="228"/>
      <c r="J233" s="365"/>
      <c r="K233" s="229"/>
      <c r="L233" s="229"/>
      <c r="M233" s="229"/>
      <c r="N233" s="264">
        <f>E233+H233+I233+K233+L233+M233</f>
        <v>0</v>
      </c>
    </row>
    <row r="234" spans="1:14" s="38" customFormat="1" ht="22.5">
      <c r="A234" s="420"/>
      <c r="B234" s="422"/>
      <c r="C234" s="425"/>
      <c r="D234" s="17" t="s">
        <v>11</v>
      </c>
      <c r="E234" s="230"/>
      <c r="F234" s="230"/>
      <c r="G234" s="230"/>
      <c r="H234" s="231"/>
      <c r="I234" s="231"/>
      <c r="J234" s="366"/>
      <c r="K234" s="229"/>
      <c r="L234" s="229"/>
      <c r="M234" s="229"/>
      <c r="N234" s="85">
        <f>E234+H234+I234+K234+L234+M234</f>
        <v>0</v>
      </c>
    </row>
    <row r="235" spans="1:14" s="38" customFormat="1" ht="19.5">
      <c r="A235" s="387" t="s">
        <v>13</v>
      </c>
      <c r="B235" s="29" t="s">
        <v>24</v>
      </c>
      <c r="C235" s="41"/>
      <c r="D235" s="42"/>
      <c r="E235" s="232"/>
      <c r="F235" s="232"/>
      <c r="G235" s="232"/>
      <c r="H235" s="232"/>
      <c r="I235" s="232"/>
      <c r="J235" s="233"/>
      <c r="K235" s="229"/>
      <c r="L235" s="229"/>
      <c r="M235" s="229"/>
      <c r="N235" s="234"/>
    </row>
    <row r="236" spans="1:14" s="38" customFormat="1" ht="20.25">
      <c r="A236" s="389"/>
      <c r="B236" s="13" t="s">
        <v>25</v>
      </c>
      <c r="C236" s="27"/>
      <c r="D236" s="11"/>
      <c r="E236" s="27"/>
      <c r="F236" s="27"/>
      <c r="G236" s="27"/>
      <c r="H236" s="27"/>
      <c r="I236" s="27"/>
      <c r="J236" s="39"/>
      <c r="K236" s="27"/>
      <c r="L236" s="27"/>
      <c r="M236" s="27"/>
      <c r="N236" s="28"/>
    </row>
    <row r="237" spans="1:14" s="38" customFormat="1" ht="19.5">
      <c r="A237" s="14"/>
      <c r="B237" s="15" t="s">
        <v>14</v>
      </c>
      <c r="C237" s="416" t="s">
        <v>15</v>
      </c>
      <c r="D237" s="417"/>
      <c r="E237" s="417"/>
      <c r="F237" s="417"/>
      <c r="G237" s="417"/>
      <c r="H237" s="417"/>
      <c r="I237" s="417"/>
      <c r="J237" s="417"/>
      <c r="K237" s="378"/>
      <c r="L237" s="378"/>
      <c r="M237" s="378"/>
      <c r="N237" s="379"/>
    </row>
    <row r="238" spans="1:14" s="38" customFormat="1" ht="22.5">
      <c r="A238" s="418" t="s">
        <v>29</v>
      </c>
      <c r="B238" s="371" t="s">
        <v>34</v>
      </c>
      <c r="C238" s="423"/>
      <c r="D238" s="4" t="s">
        <v>17</v>
      </c>
      <c r="E238" s="75">
        <f>SUM(E239:E241)</f>
        <v>0</v>
      </c>
      <c r="F238" s="75">
        <f>SUM(F239:F241)</f>
        <v>0</v>
      </c>
      <c r="G238" s="75">
        <f>SUM(G239:G241)</f>
        <v>0</v>
      </c>
      <c r="H238" s="75">
        <f>SUM(H239:H241)</f>
        <v>0</v>
      </c>
      <c r="I238" s="75">
        <f>SUM(I239:I241)</f>
        <v>0</v>
      </c>
      <c r="J238" s="364"/>
      <c r="K238" s="75">
        <f>SUM(K239:K241)</f>
        <v>0</v>
      </c>
      <c r="L238" s="75">
        <f>SUM(L239:L241)</f>
        <v>0</v>
      </c>
      <c r="M238" s="75">
        <f>SUM(M239:M241)</f>
        <v>0</v>
      </c>
      <c r="N238" s="85">
        <f>E238+H238+I238+K238+L238+M238</f>
        <v>0</v>
      </c>
    </row>
    <row r="239" spans="1:14" s="38" customFormat="1" ht="23.25">
      <c r="A239" s="419"/>
      <c r="B239" s="421"/>
      <c r="C239" s="424"/>
      <c r="D239" s="16" t="s">
        <v>18</v>
      </c>
      <c r="E239" s="227"/>
      <c r="F239" s="227"/>
      <c r="G239" s="227"/>
      <c r="H239" s="228"/>
      <c r="I239" s="228"/>
      <c r="J239" s="365"/>
      <c r="K239" s="229"/>
      <c r="L239" s="229"/>
      <c r="M239" s="229"/>
      <c r="N239" s="264">
        <f>E239+H239+I239+K239+L239+M239</f>
        <v>0</v>
      </c>
    </row>
    <row r="240" spans="1:14" s="38" customFormat="1" ht="23.25">
      <c r="A240" s="419"/>
      <c r="B240" s="421"/>
      <c r="C240" s="424"/>
      <c r="D240" s="16" t="s">
        <v>10</v>
      </c>
      <c r="E240" s="227"/>
      <c r="F240" s="227"/>
      <c r="G240" s="227"/>
      <c r="H240" s="228"/>
      <c r="I240" s="228"/>
      <c r="J240" s="365"/>
      <c r="K240" s="229"/>
      <c r="L240" s="229"/>
      <c r="M240" s="229"/>
      <c r="N240" s="264">
        <f>E240+H240+I240+K240+L240+M240</f>
        <v>0</v>
      </c>
    </row>
    <row r="241" spans="1:14" s="38" customFormat="1" ht="22.5">
      <c r="A241" s="419"/>
      <c r="B241" s="422"/>
      <c r="C241" s="424"/>
      <c r="D241" s="20" t="s">
        <v>11</v>
      </c>
      <c r="E241" s="230"/>
      <c r="F241" s="230"/>
      <c r="G241" s="230"/>
      <c r="H241" s="231"/>
      <c r="I241" s="231"/>
      <c r="J241" s="366"/>
      <c r="K241" s="229"/>
      <c r="L241" s="229"/>
      <c r="M241" s="229"/>
      <c r="N241" s="85">
        <f>E241+H241+I241+K241+L241+M241</f>
        <v>0</v>
      </c>
    </row>
    <row r="242" spans="1:14" s="38" customFormat="1" ht="39.75" thickBot="1">
      <c r="A242" s="86" t="s">
        <v>28</v>
      </c>
      <c r="B242" s="87" t="s">
        <v>30</v>
      </c>
      <c r="C242" s="88"/>
      <c r="D242" s="89"/>
      <c r="E242" s="238"/>
      <c r="F242" s="238"/>
      <c r="G242" s="238"/>
      <c r="H242" s="238"/>
      <c r="I242" s="238"/>
      <c r="J242" s="239"/>
      <c r="K242" s="240"/>
      <c r="L242" s="240"/>
      <c r="M242" s="240"/>
      <c r="N242" s="241"/>
    </row>
    <row r="243" spans="1:14" s="38" customFormat="1" ht="21" thickBot="1">
      <c r="A243" s="380" t="s">
        <v>33</v>
      </c>
      <c r="B243" s="381"/>
      <c r="C243" s="381"/>
      <c r="D243" s="381"/>
      <c r="E243" s="381"/>
      <c r="F243" s="381"/>
      <c r="G243" s="381"/>
      <c r="H243" s="381"/>
      <c r="I243" s="381"/>
      <c r="J243" s="381"/>
      <c r="K243" s="381"/>
      <c r="L243" s="381"/>
      <c r="M243" s="381"/>
      <c r="N243" s="382"/>
    </row>
    <row r="244" spans="1:14" s="38" customFormat="1" ht="19.5">
      <c r="A244" s="386" t="s">
        <v>12</v>
      </c>
      <c r="B244" s="6" t="s">
        <v>24</v>
      </c>
      <c r="C244" s="30"/>
      <c r="D244" s="31"/>
      <c r="E244" s="30"/>
      <c r="F244" s="30"/>
      <c r="G244" s="30"/>
      <c r="H244" s="30"/>
      <c r="I244" s="30"/>
      <c r="J244" s="40"/>
      <c r="K244" s="5"/>
      <c r="L244" s="5"/>
      <c r="M244" s="5"/>
      <c r="N244" s="35"/>
    </row>
    <row r="245" spans="1:14" s="38" customFormat="1" ht="20.25">
      <c r="A245" s="387"/>
      <c r="B245" s="7" t="s">
        <v>25</v>
      </c>
      <c r="C245" s="12"/>
      <c r="D245" s="9"/>
      <c r="E245" s="12"/>
      <c r="F245" s="12"/>
      <c r="G245" s="12"/>
      <c r="H245" s="12"/>
      <c r="I245" s="12"/>
      <c r="J245" s="43"/>
      <c r="K245" s="8"/>
      <c r="L245" s="8"/>
      <c r="M245" s="8"/>
      <c r="N245" s="10"/>
    </row>
    <row r="246" spans="1:14" s="38" customFormat="1" ht="19.5">
      <c r="A246" s="18"/>
      <c r="B246" s="19" t="s">
        <v>14</v>
      </c>
      <c r="C246" s="388" t="s">
        <v>15</v>
      </c>
      <c r="D246" s="388"/>
      <c r="E246" s="388"/>
      <c r="F246" s="388"/>
      <c r="G246" s="388"/>
      <c r="H246" s="388"/>
      <c r="I246" s="388"/>
      <c r="J246" s="388"/>
      <c r="K246" s="378"/>
      <c r="L246" s="378"/>
      <c r="M246" s="378"/>
      <c r="N246" s="379"/>
    </row>
    <row r="247" spans="1:14" s="38" customFormat="1" ht="22.5">
      <c r="A247" s="419" t="s">
        <v>16</v>
      </c>
      <c r="B247" s="371" t="s">
        <v>34</v>
      </c>
      <c r="C247" s="58"/>
      <c r="D247" s="45" t="s">
        <v>17</v>
      </c>
      <c r="E247" s="75">
        <f>SUM(E248:E250)</f>
        <v>0</v>
      </c>
      <c r="F247" s="75">
        <f>SUM(F248:F250)</f>
        <v>0</v>
      </c>
      <c r="G247" s="75">
        <f>SUM(G248:G250)</f>
        <v>0</v>
      </c>
      <c r="H247" s="75">
        <f>SUM(H248:H250)</f>
        <v>0</v>
      </c>
      <c r="I247" s="75">
        <f>SUM(I248:I250)</f>
        <v>0</v>
      </c>
      <c r="J247" s="364"/>
      <c r="K247" s="75">
        <f>SUM(K248:K250)</f>
        <v>0</v>
      </c>
      <c r="L247" s="75">
        <f>SUM(L248:L250)</f>
        <v>0</v>
      </c>
      <c r="M247" s="75">
        <f>SUM(M248:M250)</f>
        <v>0</v>
      </c>
      <c r="N247" s="85">
        <f>E247+H247+I247+K247+L247+M247</f>
        <v>0</v>
      </c>
    </row>
    <row r="248" spans="1:14" s="38" customFormat="1" ht="23.25">
      <c r="A248" s="419"/>
      <c r="B248" s="421"/>
      <c r="C248" s="33"/>
      <c r="D248" s="16" t="s">
        <v>18</v>
      </c>
      <c r="E248" s="227"/>
      <c r="F248" s="227"/>
      <c r="G248" s="227"/>
      <c r="H248" s="228"/>
      <c r="I248" s="228"/>
      <c r="J248" s="365"/>
      <c r="K248" s="229"/>
      <c r="L248" s="229"/>
      <c r="M248" s="229"/>
      <c r="N248" s="264">
        <f>E248+H248+I248+K248+L248+M248</f>
        <v>0</v>
      </c>
    </row>
    <row r="249" spans="1:14" s="38" customFormat="1" ht="23.25">
      <c r="A249" s="419"/>
      <c r="B249" s="421"/>
      <c r="C249" s="33"/>
      <c r="D249" s="16" t="s">
        <v>10</v>
      </c>
      <c r="E249" s="227"/>
      <c r="F249" s="227"/>
      <c r="G249" s="227"/>
      <c r="H249" s="228"/>
      <c r="I249" s="228"/>
      <c r="J249" s="365"/>
      <c r="K249" s="229"/>
      <c r="L249" s="229"/>
      <c r="M249" s="229"/>
      <c r="N249" s="264">
        <f>E249+H249+I249+K249+L249+M249</f>
        <v>0</v>
      </c>
    </row>
    <row r="250" spans="1:14" s="38" customFormat="1" ht="22.5">
      <c r="A250" s="419"/>
      <c r="B250" s="421"/>
      <c r="C250" s="59"/>
      <c r="D250" s="20" t="s">
        <v>11</v>
      </c>
      <c r="E250" s="230"/>
      <c r="F250" s="230"/>
      <c r="G250" s="230"/>
      <c r="H250" s="231"/>
      <c r="I250" s="231"/>
      <c r="J250" s="366"/>
      <c r="K250" s="229"/>
      <c r="L250" s="229"/>
      <c r="M250" s="229"/>
      <c r="N250" s="85">
        <f>E250+H250+I250+K250+L250+M250</f>
        <v>0</v>
      </c>
    </row>
    <row r="251" spans="1:14" s="38" customFormat="1" ht="40.5">
      <c r="A251" s="449">
        <v>1</v>
      </c>
      <c r="B251" s="74" t="s">
        <v>51</v>
      </c>
      <c r="C251" s="451"/>
      <c r="D251" s="52" t="s">
        <v>9</v>
      </c>
      <c r="E251" s="242">
        <f>E252+E253+E254</f>
        <v>0</v>
      </c>
      <c r="F251" s="242">
        <f>F252+F253+F254</f>
        <v>0</v>
      </c>
      <c r="G251" s="242">
        <f>G252+G253+G254</f>
        <v>0</v>
      </c>
      <c r="H251" s="242">
        <f>H252+H253+H254</f>
        <v>0</v>
      </c>
      <c r="I251" s="242">
        <f>I252+I253+I254</f>
        <v>0</v>
      </c>
      <c r="J251" s="457" t="s">
        <v>157</v>
      </c>
      <c r="K251" s="242">
        <f>K252+K253+K254</f>
        <v>0</v>
      </c>
      <c r="L251" s="242">
        <f>L252+L253+L254</f>
        <v>0</v>
      </c>
      <c r="M251" s="242">
        <f>M252+M253+M254</f>
        <v>0</v>
      </c>
      <c r="N251" s="243">
        <f>N252+N253+N254</f>
        <v>0</v>
      </c>
    </row>
    <row r="252" spans="1:14" s="38" customFormat="1" ht="20.25">
      <c r="A252" s="449"/>
      <c r="B252" s="426" t="str">
        <f>F226</f>
        <v>ПРОИЗВОДИТЕЛЬНОСТЬ ТРУДА</v>
      </c>
      <c r="C252" s="451"/>
      <c r="D252" s="53" t="s">
        <v>18</v>
      </c>
      <c r="E252" s="244"/>
      <c r="F252" s="244"/>
      <c r="G252" s="244"/>
      <c r="H252" s="244"/>
      <c r="I252" s="244"/>
      <c r="J252" s="365"/>
      <c r="K252" s="245"/>
      <c r="L252" s="245"/>
      <c r="M252" s="245"/>
      <c r="N252" s="248">
        <f>E252+H252+I252+K252+L252+M252</f>
        <v>0</v>
      </c>
    </row>
    <row r="253" spans="1:14" s="38" customFormat="1" ht="20.25">
      <c r="A253" s="449"/>
      <c r="B253" s="427"/>
      <c r="C253" s="451"/>
      <c r="D253" s="53" t="s">
        <v>10</v>
      </c>
      <c r="E253" s="244"/>
      <c r="F253" s="244"/>
      <c r="G253" s="244"/>
      <c r="H253" s="244"/>
      <c r="I253" s="244"/>
      <c r="J253" s="365"/>
      <c r="K253" s="245"/>
      <c r="L253" s="245"/>
      <c r="M253" s="245"/>
      <c r="N253" s="248">
        <f>E253+H253+I253+K253+L253+M253</f>
        <v>0</v>
      </c>
    </row>
    <row r="254" spans="1:14" s="38" customFormat="1" ht="21" thickBot="1">
      <c r="A254" s="450"/>
      <c r="B254" s="428"/>
      <c r="C254" s="452"/>
      <c r="D254" s="95" t="s">
        <v>11</v>
      </c>
      <c r="E254" s="246"/>
      <c r="F254" s="246"/>
      <c r="G254" s="246"/>
      <c r="H254" s="246"/>
      <c r="I254" s="246"/>
      <c r="J254" s="458"/>
      <c r="K254" s="247"/>
      <c r="L254" s="247"/>
      <c r="M254" s="247"/>
      <c r="N254" s="249">
        <f>E254+H254+I254+K254+L254+M254</f>
        <v>0</v>
      </c>
    </row>
    <row r="255" spans="1:14" s="38" customFormat="1" ht="48.75" customHeight="1" thickBot="1">
      <c r="A255" s="70"/>
      <c r="B255" s="71"/>
      <c r="C255" s="71"/>
      <c r="D255" s="71"/>
      <c r="E255" s="100" t="s">
        <v>89</v>
      </c>
      <c r="F255" s="99" t="s">
        <v>59</v>
      </c>
      <c r="G255" s="101"/>
      <c r="H255" s="71"/>
      <c r="I255" s="71"/>
      <c r="J255" s="71"/>
      <c r="K255" s="71"/>
      <c r="L255" s="71"/>
      <c r="M255" s="71"/>
      <c r="N255" s="72"/>
    </row>
    <row r="256" spans="1:14" s="38" customFormat="1" ht="21" customHeight="1" thickBot="1">
      <c r="A256" s="383" t="s">
        <v>32</v>
      </c>
      <c r="B256" s="384"/>
      <c r="C256" s="384"/>
      <c r="D256" s="384"/>
      <c r="E256" s="384"/>
      <c r="F256" s="384"/>
      <c r="G256" s="384"/>
      <c r="H256" s="384"/>
      <c r="I256" s="384"/>
      <c r="J256" s="384"/>
      <c r="K256" s="384"/>
      <c r="L256" s="384"/>
      <c r="M256" s="384"/>
      <c r="N256" s="385"/>
    </row>
    <row r="257" spans="1:14" s="38" customFormat="1" ht="19.5">
      <c r="A257" s="386" t="s">
        <v>12</v>
      </c>
      <c r="B257" s="6" t="s">
        <v>24</v>
      </c>
      <c r="C257" s="80"/>
      <c r="D257" s="81"/>
      <c r="E257" s="80"/>
      <c r="F257" s="80"/>
      <c r="G257" s="80"/>
      <c r="H257" s="80"/>
      <c r="I257" s="80"/>
      <c r="J257" s="82"/>
      <c r="K257" s="83"/>
      <c r="L257" s="83"/>
      <c r="M257" s="83"/>
      <c r="N257" s="84"/>
    </row>
    <row r="258" spans="1:14" s="38" customFormat="1" ht="20.25">
      <c r="A258" s="389"/>
      <c r="B258" s="13" t="s">
        <v>25</v>
      </c>
      <c r="C258" s="27"/>
      <c r="D258" s="11"/>
      <c r="E258" s="27"/>
      <c r="F258" s="27"/>
      <c r="G258" s="27"/>
      <c r="H258" s="27"/>
      <c r="I258" s="27"/>
      <c r="J258" s="39"/>
      <c r="K258" s="27"/>
      <c r="L258" s="27"/>
      <c r="M258" s="27"/>
      <c r="N258" s="28"/>
    </row>
    <row r="259" spans="1:14" s="38" customFormat="1" ht="19.5">
      <c r="A259" s="14"/>
      <c r="B259" s="15" t="s">
        <v>14</v>
      </c>
      <c r="C259" s="416" t="s">
        <v>15</v>
      </c>
      <c r="D259" s="417"/>
      <c r="E259" s="417"/>
      <c r="F259" s="417"/>
      <c r="G259" s="417"/>
      <c r="H259" s="417"/>
      <c r="I259" s="417"/>
      <c r="J259" s="417"/>
      <c r="K259" s="378"/>
      <c r="L259" s="378"/>
      <c r="M259" s="378"/>
      <c r="N259" s="379"/>
    </row>
    <row r="260" spans="1:14" s="38" customFormat="1" ht="22.5" customHeight="1">
      <c r="A260" s="418" t="s">
        <v>16</v>
      </c>
      <c r="B260" s="371" t="s">
        <v>34</v>
      </c>
      <c r="C260" s="423"/>
      <c r="D260" s="4" t="s">
        <v>17</v>
      </c>
      <c r="E260" s="75">
        <f>SUM(E261:E263)</f>
        <v>0</v>
      </c>
      <c r="F260" s="75">
        <f>SUM(F261:F263)</f>
        <v>0</v>
      </c>
      <c r="G260" s="75">
        <f>SUM(G261:G263)</f>
        <v>0</v>
      </c>
      <c r="H260" s="75">
        <f>SUM(H261:H263)</f>
        <v>0</v>
      </c>
      <c r="I260" s="75">
        <f>SUM(I261:I263)</f>
        <v>0</v>
      </c>
      <c r="J260" s="364"/>
      <c r="K260" s="75">
        <f>SUM(K261:K263)</f>
        <v>0</v>
      </c>
      <c r="L260" s="75">
        <f>SUM(L261:L263)</f>
        <v>0</v>
      </c>
      <c r="M260" s="75">
        <f>SUM(M261:M263)</f>
        <v>0</v>
      </c>
      <c r="N260" s="85">
        <f>E260+H260+I260+K260+L260+M260</f>
        <v>0</v>
      </c>
    </row>
    <row r="261" spans="1:14" s="38" customFormat="1" ht="23.25">
      <c r="A261" s="419"/>
      <c r="B261" s="421"/>
      <c r="C261" s="424"/>
      <c r="D261" s="16" t="s">
        <v>18</v>
      </c>
      <c r="E261" s="227"/>
      <c r="F261" s="227"/>
      <c r="G261" s="227"/>
      <c r="H261" s="228"/>
      <c r="I261" s="228"/>
      <c r="J261" s="365"/>
      <c r="K261" s="229"/>
      <c r="L261" s="229"/>
      <c r="M261" s="229"/>
      <c r="N261" s="264">
        <f>E261+H261+I261+K261+L261+M261</f>
        <v>0</v>
      </c>
    </row>
    <row r="262" spans="1:14" s="38" customFormat="1" ht="23.25">
      <c r="A262" s="419"/>
      <c r="B262" s="421"/>
      <c r="C262" s="424"/>
      <c r="D262" s="16" t="s">
        <v>10</v>
      </c>
      <c r="E262" s="227"/>
      <c r="F262" s="227"/>
      <c r="G262" s="227"/>
      <c r="H262" s="228"/>
      <c r="I262" s="228"/>
      <c r="J262" s="365"/>
      <c r="K262" s="229"/>
      <c r="L262" s="229"/>
      <c r="M262" s="229"/>
      <c r="N262" s="264">
        <f>E262+H262+I262+K262+L262+M262</f>
        <v>0</v>
      </c>
    </row>
    <row r="263" spans="1:14" s="38" customFormat="1" ht="22.5">
      <c r="A263" s="420"/>
      <c r="B263" s="422"/>
      <c r="C263" s="425"/>
      <c r="D263" s="17" t="s">
        <v>11</v>
      </c>
      <c r="E263" s="230"/>
      <c r="F263" s="230"/>
      <c r="G263" s="230"/>
      <c r="H263" s="231"/>
      <c r="I263" s="231"/>
      <c r="J263" s="366"/>
      <c r="K263" s="229"/>
      <c r="L263" s="229"/>
      <c r="M263" s="229"/>
      <c r="N263" s="85">
        <f>E263+H263+I263+K263+L263+M263</f>
        <v>0</v>
      </c>
    </row>
    <row r="264" spans="1:14" s="38" customFormat="1" ht="19.5">
      <c r="A264" s="387" t="s">
        <v>13</v>
      </c>
      <c r="B264" s="29" t="s">
        <v>24</v>
      </c>
      <c r="C264" s="41"/>
      <c r="D264" s="42"/>
      <c r="E264" s="232"/>
      <c r="F264" s="232"/>
      <c r="G264" s="232"/>
      <c r="H264" s="232"/>
      <c r="I264" s="232"/>
      <c r="J264" s="233"/>
      <c r="K264" s="229"/>
      <c r="L264" s="229"/>
      <c r="M264" s="229"/>
      <c r="N264" s="234"/>
    </row>
    <row r="265" spans="1:14" s="38" customFormat="1" ht="20.25">
      <c r="A265" s="389"/>
      <c r="B265" s="13" t="s">
        <v>25</v>
      </c>
      <c r="C265" s="27"/>
      <c r="D265" s="11"/>
      <c r="E265" s="235"/>
      <c r="F265" s="235"/>
      <c r="G265" s="235"/>
      <c r="H265" s="235"/>
      <c r="I265" s="235"/>
      <c r="J265" s="236"/>
      <c r="K265" s="235"/>
      <c r="L265" s="235"/>
      <c r="M265" s="235"/>
      <c r="N265" s="237"/>
    </row>
    <row r="266" spans="1:14" s="38" customFormat="1" ht="19.5">
      <c r="A266" s="14"/>
      <c r="B266" s="15" t="s">
        <v>14</v>
      </c>
      <c r="C266" s="416" t="s">
        <v>15</v>
      </c>
      <c r="D266" s="417"/>
      <c r="E266" s="417"/>
      <c r="F266" s="417"/>
      <c r="G266" s="417"/>
      <c r="H266" s="417"/>
      <c r="I266" s="417"/>
      <c r="J266" s="417"/>
      <c r="K266" s="378"/>
      <c r="L266" s="378"/>
      <c r="M266" s="378"/>
      <c r="N266" s="379"/>
    </row>
    <row r="267" spans="1:14" s="38" customFormat="1" ht="22.5" customHeight="1">
      <c r="A267" s="418" t="s">
        <v>29</v>
      </c>
      <c r="B267" s="371" t="s">
        <v>34</v>
      </c>
      <c r="C267" s="423"/>
      <c r="D267" s="4" t="s">
        <v>17</v>
      </c>
      <c r="E267" s="75">
        <f>SUM(E268:E270)</f>
        <v>0</v>
      </c>
      <c r="F267" s="75">
        <f>SUM(F268:F270)</f>
        <v>0</v>
      </c>
      <c r="G267" s="75">
        <f>SUM(G268:G270)</f>
        <v>0</v>
      </c>
      <c r="H267" s="75">
        <f>SUM(H268:H270)</f>
        <v>0</v>
      </c>
      <c r="I267" s="75">
        <f>SUM(I268:I270)</f>
        <v>0</v>
      </c>
      <c r="J267" s="364"/>
      <c r="K267" s="75">
        <f>SUM(K268:K270)</f>
        <v>0</v>
      </c>
      <c r="L267" s="75">
        <f>SUM(L268:L270)</f>
        <v>0</v>
      </c>
      <c r="M267" s="75">
        <f>SUM(M268:M270)</f>
        <v>0</v>
      </c>
      <c r="N267" s="85">
        <f>E267+H267+I267+K267+L267+M267</f>
        <v>0</v>
      </c>
    </row>
    <row r="268" spans="1:14" s="38" customFormat="1" ht="23.25">
      <c r="A268" s="419"/>
      <c r="B268" s="421"/>
      <c r="C268" s="424"/>
      <c r="D268" s="16" t="s">
        <v>18</v>
      </c>
      <c r="E268" s="227"/>
      <c r="F268" s="227"/>
      <c r="G268" s="227"/>
      <c r="H268" s="228"/>
      <c r="I268" s="228"/>
      <c r="J268" s="365"/>
      <c r="K268" s="229"/>
      <c r="L268" s="229"/>
      <c r="M268" s="229"/>
      <c r="N268" s="264">
        <f>E268+H268+I268+K268+L268+M268</f>
        <v>0</v>
      </c>
    </row>
    <row r="269" spans="1:14" s="38" customFormat="1" ht="23.25">
      <c r="A269" s="419"/>
      <c r="B269" s="421"/>
      <c r="C269" s="424"/>
      <c r="D269" s="16" t="s">
        <v>10</v>
      </c>
      <c r="E269" s="227"/>
      <c r="F269" s="227"/>
      <c r="G269" s="227"/>
      <c r="H269" s="228"/>
      <c r="I269" s="228"/>
      <c r="J269" s="365"/>
      <c r="K269" s="229"/>
      <c r="L269" s="229"/>
      <c r="M269" s="229"/>
      <c r="N269" s="264">
        <f>E269+H269+I269+K269+L269+M269</f>
        <v>0</v>
      </c>
    </row>
    <row r="270" spans="1:14" s="38" customFormat="1" ht="22.5">
      <c r="A270" s="419"/>
      <c r="B270" s="422"/>
      <c r="C270" s="424"/>
      <c r="D270" s="20" t="s">
        <v>11</v>
      </c>
      <c r="E270" s="230"/>
      <c r="F270" s="230"/>
      <c r="G270" s="230"/>
      <c r="H270" s="231"/>
      <c r="I270" s="231"/>
      <c r="J270" s="366"/>
      <c r="K270" s="229"/>
      <c r="L270" s="229"/>
      <c r="M270" s="229"/>
      <c r="N270" s="85">
        <f>E270+H270+I270+K270+L270+M270</f>
        <v>0</v>
      </c>
    </row>
    <row r="271" spans="1:14" s="38" customFormat="1" ht="39.75" thickBot="1">
      <c r="A271" s="86" t="s">
        <v>28</v>
      </c>
      <c r="B271" s="87" t="s">
        <v>30</v>
      </c>
      <c r="C271" s="88"/>
      <c r="D271" s="89"/>
      <c r="E271" s="238"/>
      <c r="F271" s="238"/>
      <c r="G271" s="238"/>
      <c r="H271" s="238"/>
      <c r="I271" s="238"/>
      <c r="J271" s="239"/>
      <c r="K271" s="240"/>
      <c r="L271" s="240"/>
      <c r="M271" s="240"/>
      <c r="N271" s="241"/>
    </row>
    <row r="272" spans="1:14" s="38" customFormat="1" ht="21" customHeight="1" thickBot="1">
      <c r="A272" s="380" t="s">
        <v>33</v>
      </c>
      <c r="B272" s="381"/>
      <c r="C272" s="381"/>
      <c r="D272" s="381"/>
      <c r="E272" s="381"/>
      <c r="F272" s="381"/>
      <c r="G272" s="381"/>
      <c r="H272" s="381"/>
      <c r="I272" s="381"/>
      <c r="J272" s="381"/>
      <c r="K272" s="381"/>
      <c r="L272" s="381"/>
      <c r="M272" s="381"/>
      <c r="N272" s="382"/>
    </row>
    <row r="273" spans="1:14" s="38" customFormat="1" ht="19.5">
      <c r="A273" s="386" t="s">
        <v>12</v>
      </c>
      <c r="B273" s="6" t="s">
        <v>24</v>
      </c>
      <c r="C273" s="30"/>
      <c r="D273" s="31"/>
      <c r="E273" s="30"/>
      <c r="F273" s="30"/>
      <c r="G273" s="30"/>
      <c r="H273" s="30"/>
      <c r="I273" s="30"/>
      <c r="J273" s="40"/>
      <c r="K273" s="5"/>
      <c r="L273" s="5"/>
      <c r="M273" s="5"/>
      <c r="N273" s="35"/>
    </row>
    <row r="274" spans="1:14" s="38" customFormat="1" ht="20.25">
      <c r="A274" s="387"/>
      <c r="B274" s="7" t="s">
        <v>25</v>
      </c>
      <c r="C274" s="12"/>
      <c r="D274" s="9"/>
      <c r="E274" s="12"/>
      <c r="F274" s="12"/>
      <c r="G274" s="12"/>
      <c r="H274" s="12"/>
      <c r="I274" s="12"/>
      <c r="J274" s="43"/>
      <c r="K274" s="8"/>
      <c r="L274" s="8"/>
      <c r="M274" s="8"/>
      <c r="N274" s="10"/>
    </row>
    <row r="275" spans="1:14" s="38" customFormat="1" ht="19.5">
      <c r="A275" s="18"/>
      <c r="B275" s="19" t="s">
        <v>14</v>
      </c>
      <c r="C275" s="388" t="s">
        <v>15</v>
      </c>
      <c r="D275" s="388"/>
      <c r="E275" s="388"/>
      <c r="F275" s="388"/>
      <c r="G275" s="388"/>
      <c r="H275" s="388"/>
      <c r="I275" s="388"/>
      <c r="J275" s="388"/>
      <c r="K275" s="378"/>
      <c r="L275" s="378"/>
      <c r="M275" s="378"/>
      <c r="N275" s="379"/>
    </row>
    <row r="276" spans="1:14" s="38" customFormat="1" ht="22.5" customHeight="1">
      <c r="A276" s="419" t="s">
        <v>16</v>
      </c>
      <c r="B276" s="371" t="s">
        <v>34</v>
      </c>
      <c r="C276" s="58"/>
      <c r="D276" s="45" t="s">
        <v>17</v>
      </c>
      <c r="E276" s="75">
        <f>SUM(E277:E279)</f>
        <v>0</v>
      </c>
      <c r="F276" s="75">
        <f>SUM(F277:F279)</f>
        <v>0</v>
      </c>
      <c r="G276" s="75">
        <f>SUM(G277:G279)</f>
        <v>0</v>
      </c>
      <c r="H276" s="75">
        <f>SUM(H277:H279)</f>
        <v>0</v>
      </c>
      <c r="I276" s="75">
        <f>SUM(I277:I279)</f>
        <v>0</v>
      </c>
      <c r="J276" s="364"/>
      <c r="K276" s="75">
        <f>SUM(K277:K279)</f>
        <v>0</v>
      </c>
      <c r="L276" s="75">
        <f>SUM(L277:L279)</f>
        <v>0</v>
      </c>
      <c r="M276" s="75">
        <f>SUM(M277:M279)</f>
        <v>0</v>
      </c>
      <c r="N276" s="85">
        <f>E276+H276+I276+K276+L276+M276</f>
        <v>0</v>
      </c>
    </row>
    <row r="277" spans="1:14" s="38" customFormat="1" ht="23.25">
      <c r="A277" s="419"/>
      <c r="B277" s="421"/>
      <c r="C277" s="33"/>
      <c r="D277" s="16" t="s">
        <v>18</v>
      </c>
      <c r="E277" s="227"/>
      <c r="F277" s="227"/>
      <c r="G277" s="227"/>
      <c r="H277" s="228"/>
      <c r="I277" s="228"/>
      <c r="J277" s="365"/>
      <c r="K277" s="229"/>
      <c r="L277" s="229"/>
      <c r="M277" s="229"/>
      <c r="N277" s="264">
        <f>E277+H277+I277+K277+L277+M277</f>
        <v>0</v>
      </c>
    </row>
    <row r="278" spans="1:14" s="38" customFormat="1" ht="23.25">
      <c r="A278" s="419"/>
      <c r="B278" s="421"/>
      <c r="C278" s="33"/>
      <c r="D278" s="16" t="s">
        <v>10</v>
      </c>
      <c r="E278" s="227"/>
      <c r="F278" s="227"/>
      <c r="G278" s="227"/>
      <c r="H278" s="228"/>
      <c r="I278" s="228"/>
      <c r="J278" s="365"/>
      <c r="K278" s="229"/>
      <c r="L278" s="229"/>
      <c r="M278" s="229"/>
      <c r="N278" s="264">
        <f>E278+H278+I278+K278+L278+M278</f>
        <v>0</v>
      </c>
    </row>
    <row r="279" spans="1:14" s="38" customFormat="1" ht="22.5">
      <c r="A279" s="419"/>
      <c r="B279" s="421"/>
      <c r="C279" s="59"/>
      <c r="D279" s="20" t="s">
        <v>11</v>
      </c>
      <c r="E279" s="230"/>
      <c r="F279" s="230"/>
      <c r="G279" s="230"/>
      <c r="H279" s="231"/>
      <c r="I279" s="231"/>
      <c r="J279" s="366"/>
      <c r="K279" s="229"/>
      <c r="L279" s="229"/>
      <c r="M279" s="229"/>
      <c r="N279" s="85">
        <f>E279+H279+I279+K279+L279+M279</f>
        <v>0</v>
      </c>
    </row>
    <row r="280" spans="1:14" s="38" customFormat="1" ht="40.5">
      <c r="A280" s="449">
        <v>1</v>
      </c>
      <c r="B280" s="74" t="s">
        <v>51</v>
      </c>
      <c r="C280" s="451"/>
      <c r="D280" s="52" t="s">
        <v>9</v>
      </c>
      <c r="E280" s="242">
        <f>E281+E282+E283</f>
        <v>0</v>
      </c>
      <c r="F280" s="242">
        <f>F281+F282+F283</f>
        <v>0</v>
      </c>
      <c r="G280" s="242">
        <f>G281+G282+G283</f>
        <v>0</v>
      </c>
      <c r="H280" s="242">
        <f>H281+H282+H283</f>
        <v>0</v>
      </c>
      <c r="I280" s="242">
        <f>I281+I282+I283</f>
        <v>0</v>
      </c>
      <c r="J280" s="457" t="s">
        <v>156</v>
      </c>
      <c r="K280" s="242">
        <f>K281+K282+K283</f>
        <v>0</v>
      </c>
      <c r="L280" s="242">
        <f>L281+L282+L283</f>
        <v>0</v>
      </c>
      <c r="M280" s="242">
        <f>M281+M282+M283</f>
        <v>0</v>
      </c>
      <c r="N280" s="243">
        <f>N281+N282+N283</f>
        <v>0</v>
      </c>
    </row>
    <row r="281" spans="1:14" s="38" customFormat="1" ht="20.25" customHeight="1">
      <c r="A281" s="449"/>
      <c r="B281" s="426" t="str">
        <f>F255</f>
        <v>НАУКА</v>
      </c>
      <c r="C281" s="451"/>
      <c r="D281" s="53" t="s">
        <v>18</v>
      </c>
      <c r="E281" s="244"/>
      <c r="F281" s="244"/>
      <c r="G281" s="244"/>
      <c r="H281" s="244"/>
      <c r="I281" s="244"/>
      <c r="J281" s="365"/>
      <c r="K281" s="245"/>
      <c r="L281" s="245"/>
      <c r="M281" s="245"/>
      <c r="N281" s="248">
        <f>E281+H281+I281+K281+L281+M281</f>
        <v>0</v>
      </c>
    </row>
    <row r="282" spans="1:14" s="38" customFormat="1" ht="20.25" customHeight="1">
      <c r="A282" s="449"/>
      <c r="B282" s="427"/>
      <c r="C282" s="451"/>
      <c r="D282" s="53" t="s">
        <v>10</v>
      </c>
      <c r="E282" s="244"/>
      <c r="F282" s="244"/>
      <c r="G282" s="244"/>
      <c r="H282" s="244"/>
      <c r="I282" s="244"/>
      <c r="J282" s="365"/>
      <c r="K282" s="245"/>
      <c r="L282" s="245"/>
      <c r="M282" s="245"/>
      <c r="N282" s="248">
        <f>E282+H282+I282+K282+L282+M282</f>
        <v>0</v>
      </c>
    </row>
    <row r="283" spans="1:14" s="38" customFormat="1" ht="21" customHeight="1" thickBot="1">
      <c r="A283" s="450"/>
      <c r="B283" s="428"/>
      <c r="C283" s="452"/>
      <c r="D283" s="95" t="s">
        <v>11</v>
      </c>
      <c r="E283" s="246"/>
      <c r="F283" s="246"/>
      <c r="G283" s="246"/>
      <c r="H283" s="246"/>
      <c r="I283" s="246"/>
      <c r="J283" s="458"/>
      <c r="K283" s="247"/>
      <c r="L283" s="247"/>
      <c r="M283" s="247"/>
      <c r="N283" s="249">
        <f>E283+H283+I283+K283+L283+M283</f>
        <v>0</v>
      </c>
    </row>
    <row r="284" spans="1:14" s="38" customFormat="1" ht="48.75" customHeight="1" thickBot="1">
      <c r="A284" s="70"/>
      <c r="B284" s="71"/>
      <c r="C284" s="71"/>
      <c r="D284" s="71"/>
      <c r="E284" s="100" t="s">
        <v>90</v>
      </c>
      <c r="F284" s="99" t="s">
        <v>60</v>
      </c>
      <c r="G284" s="101"/>
      <c r="H284" s="71"/>
      <c r="I284" s="71"/>
      <c r="J284" s="71"/>
      <c r="K284" s="71"/>
      <c r="L284" s="71"/>
      <c r="M284" s="71"/>
      <c r="N284" s="72"/>
    </row>
    <row r="285" spans="1:14" s="38" customFormat="1" ht="21" thickBot="1">
      <c r="A285" s="383" t="s">
        <v>166</v>
      </c>
      <c r="B285" s="384"/>
      <c r="C285" s="384"/>
      <c r="D285" s="384"/>
      <c r="E285" s="384"/>
      <c r="F285" s="384"/>
      <c r="G285" s="384"/>
      <c r="H285" s="384"/>
      <c r="I285" s="384"/>
      <c r="J285" s="384"/>
      <c r="K285" s="384"/>
      <c r="L285" s="384"/>
      <c r="M285" s="384"/>
      <c r="N285" s="385"/>
    </row>
    <row r="286" spans="1:14" s="38" customFormat="1" ht="107.25" customHeight="1">
      <c r="A286" s="386" t="s">
        <v>12</v>
      </c>
      <c r="B286" s="6" t="s">
        <v>167</v>
      </c>
      <c r="C286" s="80"/>
      <c r="D286" s="81"/>
      <c r="E286" s="80"/>
      <c r="F286" s="80"/>
      <c r="G286" s="80"/>
      <c r="H286" s="80"/>
      <c r="I286" s="80"/>
      <c r="J286" s="82"/>
      <c r="K286" s="83"/>
      <c r="L286" s="83"/>
      <c r="M286" s="83"/>
      <c r="N286" s="84"/>
    </row>
    <row r="287" spans="1:14" s="38" customFormat="1" ht="20.25">
      <c r="A287" s="389"/>
      <c r="B287" s="13" t="s">
        <v>98</v>
      </c>
      <c r="C287" s="27">
        <v>100</v>
      </c>
      <c r="D287" s="11">
        <v>43465</v>
      </c>
      <c r="E287" s="27">
        <v>100</v>
      </c>
      <c r="F287" s="27"/>
      <c r="G287" s="27">
        <v>100</v>
      </c>
      <c r="H287" s="27">
        <v>100</v>
      </c>
      <c r="I287" s="27">
        <v>100</v>
      </c>
      <c r="J287" s="39"/>
      <c r="K287" s="27">
        <v>100</v>
      </c>
      <c r="L287" s="27">
        <v>100</v>
      </c>
      <c r="M287" s="27">
        <v>100</v>
      </c>
      <c r="N287" s="28"/>
    </row>
    <row r="288" spans="1:14" s="38" customFormat="1" ht="97.5">
      <c r="A288" s="387" t="s">
        <v>13</v>
      </c>
      <c r="B288" s="29" t="s">
        <v>168</v>
      </c>
      <c r="C288" s="41"/>
      <c r="D288" s="42"/>
      <c r="E288" s="232"/>
      <c r="F288" s="232"/>
      <c r="G288" s="232"/>
      <c r="H288" s="232"/>
      <c r="I288" s="232"/>
      <c r="J288" s="233"/>
      <c r="K288" s="229"/>
      <c r="L288" s="229"/>
      <c r="M288" s="229"/>
      <c r="N288" s="234"/>
    </row>
    <row r="289" spans="1:14" s="38" customFormat="1" ht="20.25">
      <c r="A289" s="389"/>
      <c r="B289" s="13" t="s">
        <v>98</v>
      </c>
      <c r="C289" s="291">
        <v>84.6</v>
      </c>
      <c r="D289" s="11">
        <v>43465</v>
      </c>
      <c r="E289" s="291">
        <v>84.6</v>
      </c>
      <c r="F289" s="27"/>
      <c r="G289" s="27">
        <v>100</v>
      </c>
      <c r="H289" s="27">
        <v>100</v>
      </c>
      <c r="I289" s="27">
        <v>100</v>
      </c>
      <c r="J289" s="39"/>
      <c r="K289" s="27">
        <v>100</v>
      </c>
      <c r="L289" s="27">
        <v>100</v>
      </c>
      <c r="M289" s="27">
        <v>100</v>
      </c>
      <c r="N289" s="28"/>
    </row>
    <row r="290" spans="1:14" s="38" customFormat="1" ht="136.5">
      <c r="A290" s="387" t="s">
        <v>77</v>
      </c>
      <c r="B290" s="29" t="s">
        <v>171</v>
      </c>
      <c r="C290" s="41"/>
      <c r="D290" s="42"/>
      <c r="E290" s="232"/>
      <c r="F290" s="232"/>
      <c r="G290" s="232"/>
      <c r="H290" s="232"/>
      <c r="I290" s="232"/>
      <c r="J290" s="233"/>
      <c r="K290" s="229"/>
      <c r="L290" s="229"/>
      <c r="M290" s="229"/>
      <c r="N290" s="234"/>
    </row>
    <row r="291" spans="1:14" s="38" customFormat="1" ht="20.25">
      <c r="A291" s="389"/>
      <c r="B291" s="13" t="s">
        <v>98</v>
      </c>
      <c r="C291" s="291">
        <v>100</v>
      </c>
      <c r="D291" s="11">
        <v>43465</v>
      </c>
      <c r="E291" s="291">
        <v>100</v>
      </c>
      <c r="F291" s="27"/>
      <c r="G291" s="27">
        <v>100</v>
      </c>
      <c r="H291" s="27">
        <v>100</v>
      </c>
      <c r="I291" s="27">
        <v>100</v>
      </c>
      <c r="J291" s="39"/>
      <c r="K291" s="27">
        <v>100</v>
      </c>
      <c r="L291" s="27">
        <v>100</v>
      </c>
      <c r="M291" s="27">
        <v>100</v>
      </c>
      <c r="N291" s="28"/>
    </row>
    <row r="292" spans="1:14" s="38" customFormat="1" ht="58.5">
      <c r="A292" s="387" t="s">
        <v>79</v>
      </c>
      <c r="B292" s="29" t="s">
        <v>172</v>
      </c>
      <c r="C292" s="41"/>
      <c r="D292" s="42"/>
      <c r="E292" s="232"/>
      <c r="F292" s="232"/>
      <c r="G292" s="232"/>
      <c r="H292" s="232"/>
      <c r="I292" s="232"/>
      <c r="J292" s="233"/>
      <c r="K292" s="229"/>
      <c r="L292" s="229"/>
      <c r="M292" s="229"/>
      <c r="N292" s="234"/>
    </row>
    <row r="293" spans="1:14" s="38" customFormat="1" ht="20.25">
      <c r="A293" s="389"/>
      <c r="B293" s="13" t="s">
        <v>98</v>
      </c>
      <c r="C293" s="291">
        <v>100</v>
      </c>
      <c r="D293" s="11">
        <v>43465</v>
      </c>
      <c r="E293" s="291">
        <v>100</v>
      </c>
      <c r="F293" s="27"/>
      <c r="G293" s="27">
        <v>100</v>
      </c>
      <c r="H293" s="27">
        <v>100</v>
      </c>
      <c r="I293" s="27">
        <v>100</v>
      </c>
      <c r="J293" s="39"/>
      <c r="K293" s="27">
        <v>100</v>
      </c>
      <c r="L293" s="27">
        <v>100</v>
      </c>
      <c r="M293" s="27">
        <v>100</v>
      </c>
      <c r="N293" s="28"/>
    </row>
    <row r="294" spans="1:14" s="38" customFormat="1" ht="117">
      <c r="A294" s="387" t="s">
        <v>169</v>
      </c>
      <c r="B294" s="29" t="s">
        <v>173</v>
      </c>
      <c r="C294" s="41"/>
      <c r="D294" s="42"/>
      <c r="E294" s="232"/>
      <c r="F294" s="232"/>
      <c r="G294" s="232"/>
      <c r="H294" s="232"/>
      <c r="I294" s="232"/>
      <c r="J294" s="233"/>
      <c r="K294" s="229"/>
      <c r="L294" s="229"/>
      <c r="M294" s="229"/>
      <c r="N294" s="234"/>
    </row>
    <row r="295" spans="1:14" s="38" customFormat="1" ht="20.25">
      <c r="A295" s="389"/>
      <c r="B295" s="13" t="s">
        <v>98</v>
      </c>
      <c r="C295" s="27">
        <v>0</v>
      </c>
      <c r="D295" s="11">
        <v>43465</v>
      </c>
      <c r="E295" s="27">
        <v>1</v>
      </c>
      <c r="F295" s="27"/>
      <c r="G295" s="27">
        <v>0</v>
      </c>
      <c r="H295" s="27">
        <v>1</v>
      </c>
      <c r="I295" s="27">
        <v>1</v>
      </c>
      <c r="J295" s="39"/>
      <c r="K295" s="27">
        <v>2</v>
      </c>
      <c r="L295" s="27">
        <v>2</v>
      </c>
      <c r="M295" s="27">
        <v>3</v>
      </c>
      <c r="N295" s="28"/>
    </row>
    <row r="296" spans="1:14" s="38" customFormat="1" ht="156">
      <c r="A296" s="387" t="s">
        <v>170</v>
      </c>
      <c r="B296" s="29" t="s">
        <v>175</v>
      </c>
      <c r="C296" s="41"/>
      <c r="D296" s="42"/>
      <c r="E296" s="41"/>
      <c r="F296" s="232"/>
      <c r="G296" s="232"/>
      <c r="H296" s="232"/>
      <c r="I296" s="232"/>
      <c r="J296" s="233"/>
      <c r="K296" s="229"/>
      <c r="L296" s="229"/>
      <c r="M296" s="229"/>
      <c r="N296" s="234"/>
    </row>
    <row r="297" spans="1:14" s="38" customFormat="1" ht="20.25">
      <c r="A297" s="389"/>
      <c r="B297" s="13" t="s">
        <v>98</v>
      </c>
      <c r="C297" s="27" t="s">
        <v>176</v>
      </c>
      <c r="D297" s="11">
        <v>43465</v>
      </c>
      <c r="E297" s="27" t="s">
        <v>176</v>
      </c>
      <c r="F297" s="27"/>
      <c r="G297" s="27">
        <v>0</v>
      </c>
      <c r="H297" s="27">
        <v>100</v>
      </c>
      <c r="I297" s="27">
        <v>100</v>
      </c>
      <c r="J297" s="39"/>
      <c r="K297" s="27">
        <v>100</v>
      </c>
      <c r="L297" s="27">
        <v>100</v>
      </c>
      <c r="M297" s="27">
        <v>100</v>
      </c>
      <c r="N297" s="28"/>
    </row>
    <row r="298" spans="1:14" s="38" customFormat="1" ht="78">
      <c r="A298" s="387" t="s">
        <v>174</v>
      </c>
      <c r="B298" s="29" t="s">
        <v>177</v>
      </c>
      <c r="C298" s="41"/>
      <c r="D298" s="42"/>
      <c r="E298" s="41"/>
      <c r="F298" s="232"/>
      <c r="G298" s="232"/>
      <c r="H298" s="232"/>
      <c r="I298" s="232"/>
      <c r="J298" s="233"/>
      <c r="K298" s="229"/>
      <c r="L298" s="229"/>
      <c r="M298" s="229"/>
      <c r="N298" s="234"/>
    </row>
    <row r="299" spans="1:14" s="38" customFormat="1" ht="21" thickBot="1">
      <c r="A299" s="389"/>
      <c r="B299" s="13" t="s">
        <v>98</v>
      </c>
      <c r="C299" s="291" t="s">
        <v>176</v>
      </c>
      <c r="D299" s="11">
        <v>43465</v>
      </c>
      <c r="E299" s="291" t="s">
        <v>176</v>
      </c>
      <c r="F299" s="27"/>
      <c r="G299" s="27">
        <v>100</v>
      </c>
      <c r="H299" s="27">
        <v>100</v>
      </c>
      <c r="I299" s="27">
        <v>100</v>
      </c>
      <c r="J299" s="39"/>
      <c r="K299" s="27">
        <v>100</v>
      </c>
      <c r="L299" s="27">
        <v>100</v>
      </c>
      <c r="M299" s="27">
        <v>100</v>
      </c>
      <c r="N299" s="28"/>
    </row>
    <row r="300" spans="1:14" s="38" customFormat="1" ht="21" thickBot="1">
      <c r="A300" s="380" t="s">
        <v>178</v>
      </c>
      <c r="B300" s="381"/>
      <c r="C300" s="381"/>
      <c r="D300" s="381"/>
      <c r="E300" s="381"/>
      <c r="F300" s="381"/>
      <c r="G300" s="381"/>
      <c r="H300" s="381"/>
      <c r="I300" s="381"/>
      <c r="J300" s="381"/>
      <c r="K300" s="381"/>
      <c r="L300" s="381"/>
      <c r="M300" s="381"/>
      <c r="N300" s="382"/>
    </row>
    <row r="301" spans="1:14" s="38" customFormat="1" ht="136.5">
      <c r="A301" s="386" t="s">
        <v>12</v>
      </c>
      <c r="B301" s="6" t="s">
        <v>179</v>
      </c>
      <c r="C301" s="30"/>
      <c r="D301" s="31"/>
      <c r="E301" s="30"/>
      <c r="F301" s="30"/>
      <c r="G301" s="30"/>
      <c r="H301" s="30"/>
      <c r="I301" s="30"/>
      <c r="J301" s="40"/>
      <c r="K301" s="5"/>
      <c r="L301" s="5"/>
      <c r="M301" s="5"/>
      <c r="N301" s="35"/>
    </row>
    <row r="302" spans="1:14" s="38" customFormat="1" ht="20.25">
      <c r="A302" s="387"/>
      <c r="B302" s="7" t="s">
        <v>98</v>
      </c>
      <c r="C302" s="12" t="s">
        <v>176</v>
      </c>
      <c r="D302" s="11">
        <v>43465</v>
      </c>
      <c r="E302" s="12">
        <v>20</v>
      </c>
      <c r="F302" s="12"/>
      <c r="G302" s="12">
        <v>38.2</v>
      </c>
      <c r="H302" s="12" t="s">
        <v>176</v>
      </c>
      <c r="I302" s="12">
        <v>40</v>
      </c>
      <c r="J302" s="43"/>
      <c r="K302" s="8" t="s">
        <v>176</v>
      </c>
      <c r="L302" s="8" t="s">
        <v>176</v>
      </c>
      <c r="M302" s="8">
        <v>70</v>
      </c>
      <c r="N302" s="10"/>
    </row>
    <row r="303" spans="1:14" s="38" customFormat="1" ht="40.5">
      <c r="A303" s="449">
        <v>1</v>
      </c>
      <c r="B303" s="74" t="s">
        <v>51</v>
      </c>
      <c r="C303" s="451"/>
      <c r="D303" s="52" t="s">
        <v>9</v>
      </c>
      <c r="E303" s="242">
        <f>E304+E305+E306</f>
        <v>0</v>
      </c>
      <c r="F303" s="242">
        <f>F304+F305+F306</f>
        <v>0</v>
      </c>
      <c r="G303" s="242">
        <f>G304+G305+G306</f>
        <v>0</v>
      </c>
      <c r="H303" s="242">
        <f>H304+H305+H306</f>
        <v>0</v>
      </c>
      <c r="I303" s="242">
        <f>I304+I305+I306</f>
        <v>0</v>
      </c>
      <c r="J303" s="457" t="s">
        <v>180</v>
      </c>
      <c r="K303" s="242">
        <f>K304+K305+K306</f>
        <v>0</v>
      </c>
      <c r="L303" s="242">
        <f>L304+L305+L306</f>
        <v>0</v>
      </c>
      <c r="M303" s="242">
        <f>M304+M305+M306</f>
        <v>0</v>
      </c>
      <c r="N303" s="243">
        <f>N304+N305+N306</f>
        <v>0</v>
      </c>
    </row>
    <row r="304" spans="1:14" s="38" customFormat="1" ht="20.25">
      <c r="A304" s="449"/>
      <c r="B304" s="426" t="str">
        <f>F284</f>
        <v>ЦИФРОВАЯ ЭКОНОМИКА</v>
      </c>
      <c r="C304" s="451"/>
      <c r="D304" s="53" t="s">
        <v>18</v>
      </c>
      <c r="E304" s="244"/>
      <c r="F304" s="244"/>
      <c r="G304" s="244"/>
      <c r="H304" s="244"/>
      <c r="I304" s="244"/>
      <c r="J304" s="365"/>
      <c r="K304" s="245"/>
      <c r="L304" s="245"/>
      <c r="M304" s="245"/>
      <c r="N304" s="248">
        <f>E304+H304+I304+K304+L304+M304</f>
        <v>0</v>
      </c>
    </row>
    <row r="305" spans="1:14" s="38" customFormat="1" ht="20.25">
      <c r="A305" s="449"/>
      <c r="B305" s="427"/>
      <c r="C305" s="451"/>
      <c r="D305" s="53" t="s">
        <v>10</v>
      </c>
      <c r="E305" s="244"/>
      <c r="F305" s="244"/>
      <c r="G305" s="244"/>
      <c r="H305" s="244"/>
      <c r="I305" s="244"/>
      <c r="J305" s="365"/>
      <c r="K305" s="245"/>
      <c r="L305" s="245"/>
      <c r="M305" s="245"/>
      <c r="N305" s="248">
        <f>E305+H305+I305+K305+L305+M305</f>
        <v>0</v>
      </c>
    </row>
    <row r="306" spans="1:14" s="38" customFormat="1" ht="21" thickBot="1">
      <c r="A306" s="450"/>
      <c r="B306" s="428"/>
      <c r="C306" s="452"/>
      <c r="D306" s="95" t="s">
        <v>11</v>
      </c>
      <c r="E306" s="246"/>
      <c r="F306" s="246"/>
      <c r="G306" s="246"/>
      <c r="H306" s="246"/>
      <c r="I306" s="246"/>
      <c r="J306" s="458"/>
      <c r="K306" s="247"/>
      <c r="L306" s="247"/>
      <c r="M306" s="247"/>
      <c r="N306" s="249">
        <f>E306+H306+I306+K306+L306+M306</f>
        <v>0</v>
      </c>
    </row>
    <row r="307" spans="1:14" s="38" customFormat="1" ht="54.75" customHeight="1" thickBot="1">
      <c r="A307" s="70"/>
      <c r="B307" s="71"/>
      <c r="C307" s="71"/>
      <c r="D307" s="71"/>
      <c r="E307" s="100" t="s">
        <v>91</v>
      </c>
      <c r="F307" s="99" t="s">
        <v>61</v>
      </c>
      <c r="G307" s="101"/>
      <c r="H307" s="71"/>
      <c r="I307" s="71"/>
      <c r="J307" s="71"/>
      <c r="K307" s="71"/>
      <c r="L307" s="71"/>
      <c r="M307" s="71"/>
      <c r="N307" s="72"/>
    </row>
    <row r="308" spans="1:14" s="38" customFormat="1" ht="21" thickBot="1">
      <c r="A308" s="383" t="s">
        <v>161</v>
      </c>
      <c r="B308" s="384"/>
      <c r="C308" s="384"/>
      <c r="D308" s="384"/>
      <c r="E308" s="384"/>
      <c r="F308" s="384"/>
      <c r="G308" s="384"/>
      <c r="H308" s="384"/>
      <c r="I308" s="384"/>
      <c r="J308" s="384"/>
      <c r="K308" s="384"/>
      <c r="L308" s="384"/>
      <c r="M308" s="384"/>
      <c r="N308" s="385"/>
    </row>
    <row r="309" spans="1:14" s="38" customFormat="1" ht="58.5">
      <c r="A309" s="387" t="s">
        <v>12</v>
      </c>
      <c r="B309" s="29" t="s">
        <v>164</v>
      </c>
      <c r="C309" s="80"/>
      <c r="D309" s="81"/>
      <c r="E309" s="80"/>
      <c r="F309" s="80"/>
      <c r="G309" s="80"/>
      <c r="H309" s="80"/>
      <c r="I309" s="80"/>
      <c r="J309" s="82"/>
      <c r="K309" s="83"/>
      <c r="L309" s="83"/>
      <c r="M309" s="83"/>
      <c r="N309" s="84"/>
    </row>
    <row r="310" spans="1:14" s="38" customFormat="1" ht="20.25">
      <c r="A310" s="389"/>
      <c r="B310" s="13" t="s">
        <v>102</v>
      </c>
      <c r="C310" s="27"/>
      <c r="D310" s="11">
        <v>43101</v>
      </c>
      <c r="E310" s="27">
        <v>1</v>
      </c>
      <c r="F310" s="27"/>
      <c r="G310" s="27">
        <v>1</v>
      </c>
      <c r="H310" s="27">
        <v>0</v>
      </c>
      <c r="I310" s="27">
        <v>1</v>
      </c>
      <c r="J310" s="39"/>
      <c r="K310" s="27">
        <v>0</v>
      </c>
      <c r="L310" s="27">
        <v>0</v>
      </c>
      <c r="M310" s="27">
        <v>0</v>
      </c>
      <c r="N310" s="28"/>
    </row>
    <row r="311" spans="1:14" s="38" customFormat="1" ht="19.5">
      <c r="A311" s="14"/>
      <c r="B311" s="15" t="s">
        <v>14</v>
      </c>
      <c r="C311" s="416" t="s">
        <v>15</v>
      </c>
      <c r="D311" s="417"/>
      <c r="E311" s="417"/>
      <c r="F311" s="417"/>
      <c r="G311" s="417"/>
      <c r="H311" s="417"/>
      <c r="I311" s="417"/>
      <c r="J311" s="417"/>
      <c r="K311" s="378"/>
      <c r="L311" s="378"/>
      <c r="M311" s="378"/>
      <c r="N311" s="379"/>
    </row>
    <row r="312" spans="1:14" s="38" customFormat="1" ht="22.5">
      <c r="A312" s="418" t="s">
        <v>16</v>
      </c>
      <c r="B312" s="371" t="s">
        <v>165</v>
      </c>
      <c r="C312" s="423"/>
      <c r="D312" s="4" t="s">
        <v>17</v>
      </c>
      <c r="E312" s="75">
        <f>SUM(E313:E315)</f>
        <v>6.2665299999999995</v>
      </c>
      <c r="F312" s="75">
        <f>SUM(F313:F315)</f>
        <v>4.817323</v>
      </c>
      <c r="G312" s="75">
        <f>SUM(G313:G315)</f>
        <v>4.817323</v>
      </c>
      <c r="H312" s="75">
        <f>SUM(H313:H315)</f>
        <v>0</v>
      </c>
      <c r="I312" s="75">
        <f>SUM(I313:I315)</f>
        <v>0</v>
      </c>
      <c r="J312" s="436" t="s">
        <v>261</v>
      </c>
      <c r="K312" s="75">
        <f>SUM(K313:K315)</f>
        <v>0</v>
      </c>
      <c r="L312" s="75">
        <f>SUM(L313:L315)</f>
        <v>0</v>
      </c>
      <c r="M312" s="75">
        <f>SUM(M313:M315)</f>
        <v>0</v>
      </c>
      <c r="N312" s="85">
        <f>E312+H312+I312+K312+L312+M312</f>
        <v>6.2665299999999995</v>
      </c>
    </row>
    <row r="313" spans="1:14" s="38" customFormat="1" ht="23.25">
      <c r="A313" s="419"/>
      <c r="B313" s="421"/>
      <c r="C313" s="424"/>
      <c r="D313" s="16" t="s">
        <v>18</v>
      </c>
      <c r="E313" s="227"/>
      <c r="F313" s="227"/>
      <c r="G313" s="227"/>
      <c r="H313" s="228"/>
      <c r="I313" s="228"/>
      <c r="J313" s="464"/>
      <c r="K313" s="229"/>
      <c r="L313" s="229"/>
      <c r="M313" s="229"/>
      <c r="N313" s="264">
        <f>E313+H313+I313+K313+L313+M313</f>
        <v>0</v>
      </c>
    </row>
    <row r="314" spans="1:14" s="38" customFormat="1" ht="23.25">
      <c r="A314" s="419"/>
      <c r="B314" s="421"/>
      <c r="C314" s="424"/>
      <c r="D314" s="16" t="s">
        <v>10</v>
      </c>
      <c r="E314" s="273">
        <v>6.2038647</v>
      </c>
      <c r="F314" s="273">
        <v>4.76915</v>
      </c>
      <c r="G314" s="273">
        <v>4.76915</v>
      </c>
      <c r="H314" s="228"/>
      <c r="I314" s="228"/>
      <c r="J314" s="464"/>
      <c r="K314" s="229"/>
      <c r="L314" s="229"/>
      <c r="M314" s="229"/>
      <c r="N314" s="264">
        <f>E314+H314+I314+K314+L314+M314</f>
        <v>6.2038647</v>
      </c>
    </row>
    <row r="315" spans="1:14" s="38" customFormat="1" ht="88.5" customHeight="1">
      <c r="A315" s="420"/>
      <c r="B315" s="422"/>
      <c r="C315" s="425"/>
      <c r="D315" s="17" t="s">
        <v>11</v>
      </c>
      <c r="E315" s="274">
        <v>0.0626653</v>
      </c>
      <c r="F315" s="274">
        <v>0.048173</v>
      </c>
      <c r="G315" s="274">
        <v>0.048173</v>
      </c>
      <c r="H315" s="231"/>
      <c r="I315" s="231"/>
      <c r="J315" s="465"/>
      <c r="K315" s="229"/>
      <c r="L315" s="229"/>
      <c r="M315" s="229"/>
      <c r="N315" s="85">
        <f>E315+H315+I315+K315+L315+M315</f>
        <v>0.0626653</v>
      </c>
    </row>
    <row r="316" spans="1:14" s="38" customFormat="1" ht="69" customHeight="1">
      <c r="A316" s="387" t="s">
        <v>13</v>
      </c>
      <c r="B316" s="29" t="s">
        <v>162</v>
      </c>
      <c r="C316" s="41"/>
      <c r="D316" s="42"/>
      <c r="E316" s="232"/>
      <c r="F316" s="232"/>
      <c r="G316" s="232"/>
      <c r="H316" s="232"/>
      <c r="I316" s="232"/>
      <c r="J316" s="233"/>
      <c r="K316" s="229"/>
      <c r="L316" s="229"/>
      <c r="M316" s="229"/>
      <c r="N316" s="234"/>
    </row>
    <row r="317" spans="1:14" s="38" customFormat="1" ht="20.25">
      <c r="A317" s="389"/>
      <c r="B317" s="13" t="s">
        <v>102</v>
      </c>
      <c r="C317" s="27"/>
      <c r="D317" s="11">
        <v>43101</v>
      </c>
      <c r="E317" s="27">
        <v>1</v>
      </c>
      <c r="F317" s="27"/>
      <c r="G317" s="27">
        <v>0</v>
      </c>
      <c r="H317" s="27">
        <v>0</v>
      </c>
      <c r="I317" s="27">
        <v>0</v>
      </c>
      <c r="J317" s="39"/>
      <c r="K317" s="27">
        <v>0</v>
      </c>
      <c r="L317" s="27">
        <v>0</v>
      </c>
      <c r="M317" s="27">
        <v>0</v>
      </c>
      <c r="N317" s="28"/>
    </row>
    <row r="318" spans="1:14" s="38" customFormat="1" ht="19.5">
      <c r="A318" s="14"/>
      <c r="B318" s="15" t="s">
        <v>14</v>
      </c>
      <c r="C318" s="416" t="s">
        <v>15</v>
      </c>
      <c r="D318" s="417"/>
      <c r="E318" s="417"/>
      <c r="F318" s="417"/>
      <c r="G318" s="417"/>
      <c r="H318" s="417"/>
      <c r="I318" s="417"/>
      <c r="J318" s="417"/>
      <c r="K318" s="378"/>
      <c r="L318" s="378"/>
      <c r="M318" s="378"/>
      <c r="N318" s="379"/>
    </row>
    <row r="319" spans="1:14" s="38" customFormat="1" ht="22.5">
      <c r="A319" s="418" t="s">
        <v>29</v>
      </c>
      <c r="B319" s="371" t="s">
        <v>163</v>
      </c>
      <c r="C319" s="423"/>
      <c r="D319" s="4" t="s">
        <v>17</v>
      </c>
      <c r="E319" s="75">
        <f>SUM(E320:E322)</f>
        <v>7.315189999999999</v>
      </c>
      <c r="F319" s="75">
        <f>SUM(F320:F322)</f>
        <v>7.315189999999999</v>
      </c>
      <c r="G319" s="75">
        <f>SUM(G320:G322)</f>
        <v>0.07243</v>
      </c>
      <c r="H319" s="75">
        <f>SUM(H320:H322)</f>
        <v>0</v>
      </c>
      <c r="I319" s="75">
        <f>SUM(I320:I322)</f>
        <v>0</v>
      </c>
      <c r="J319" s="436" t="s">
        <v>271</v>
      </c>
      <c r="K319" s="75">
        <f>SUM(K320:K322)</f>
        <v>0</v>
      </c>
      <c r="L319" s="75">
        <f>SUM(L320:L322)</f>
        <v>0</v>
      </c>
      <c r="M319" s="75">
        <f>SUM(M320:M322)</f>
        <v>0</v>
      </c>
      <c r="N319" s="85">
        <f>E319+H319+I319+K319+L319+M319</f>
        <v>7.315189999999999</v>
      </c>
    </row>
    <row r="320" spans="1:14" s="38" customFormat="1" ht="23.25">
      <c r="A320" s="419"/>
      <c r="B320" s="421"/>
      <c r="C320" s="424"/>
      <c r="D320" s="16" t="s">
        <v>18</v>
      </c>
      <c r="E320" s="273">
        <v>4.75895</v>
      </c>
      <c r="F320" s="273">
        <v>4.75895</v>
      </c>
      <c r="G320" s="273"/>
      <c r="H320" s="228"/>
      <c r="I320" s="228"/>
      <c r="J320" s="365"/>
      <c r="K320" s="229"/>
      <c r="L320" s="229"/>
      <c r="M320" s="229"/>
      <c r="N320" s="264">
        <f>E320+H320+I320+K320+L320+M320</f>
        <v>4.75895</v>
      </c>
    </row>
    <row r="321" spans="1:14" s="38" customFormat="1" ht="23.25">
      <c r="A321" s="419"/>
      <c r="B321" s="421"/>
      <c r="C321" s="424"/>
      <c r="D321" s="16" t="s">
        <v>10</v>
      </c>
      <c r="E321" s="273">
        <v>2.48381</v>
      </c>
      <c r="F321" s="273">
        <v>2.48381</v>
      </c>
      <c r="G321" s="273"/>
      <c r="H321" s="228"/>
      <c r="I321" s="228"/>
      <c r="J321" s="365"/>
      <c r="K321" s="229"/>
      <c r="L321" s="229"/>
      <c r="M321" s="229"/>
      <c r="N321" s="264">
        <f>E321+H321+I321+K321+L321+M321</f>
        <v>2.48381</v>
      </c>
    </row>
    <row r="322" spans="1:14" s="38" customFormat="1" ht="27.75" customHeight="1" thickBot="1">
      <c r="A322" s="419"/>
      <c r="B322" s="422"/>
      <c r="C322" s="424"/>
      <c r="D322" s="20" t="s">
        <v>11</v>
      </c>
      <c r="E322" s="274">
        <v>0.07243</v>
      </c>
      <c r="F322" s="274">
        <v>0.07243</v>
      </c>
      <c r="G322" s="274">
        <v>0.07243</v>
      </c>
      <c r="H322" s="231"/>
      <c r="I322" s="231"/>
      <c r="J322" s="366"/>
      <c r="K322" s="229"/>
      <c r="L322" s="229"/>
      <c r="M322" s="229"/>
      <c r="N322" s="85">
        <f>E322+H322+I322+K322+L322+M322</f>
        <v>0.07243</v>
      </c>
    </row>
    <row r="323" spans="1:15" s="38" customFormat="1" ht="18.75" customHeight="1" thickBot="1">
      <c r="A323" s="380" t="s">
        <v>33</v>
      </c>
      <c r="B323" s="381"/>
      <c r="C323" s="381"/>
      <c r="D323" s="381"/>
      <c r="E323" s="381"/>
      <c r="F323" s="381"/>
      <c r="G323" s="381"/>
      <c r="H323" s="381"/>
      <c r="I323" s="381"/>
      <c r="J323" s="381"/>
      <c r="K323" s="381"/>
      <c r="L323" s="381"/>
      <c r="M323" s="381"/>
      <c r="N323" s="382"/>
      <c r="O323" s="290"/>
    </row>
    <row r="324" spans="1:14" s="38" customFormat="1" ht="19.5">
      <c r="A324" s="386" t="s">
        <v>12</v>
      </c>
      <c r="B324" s="6" t="s">
        <v>24</v>
      </c>
      <c r="C324" s="30"/>
      <c r="D324" s="31"/>
      <c r="E324" s="30"/>
      <c r="F324" s="30"/>
      <c r="G324" s="30"/>
      <c r="H324" s="30"/>
      <c r="I324" s="30"/>
      <c r="J324" s="40"/>
      <c r="K324" s="5"/>
      <c r="L324" s="5"/>
      <c r="M324" s="5"/>
      <c r="N324" s="35"/>
    </row>
    <row r="325" spans="1:14" s="38" customFormat="1" ht="20.25">
      <c r="A325" s="387"/>
      <c r="B325" s="7" t="s">
        <v>25</v>
      </c>
      <c r="C325" s="12"/>
      <c r="D325" s="9"/>
      <c r="E325" s="12"/>
      <c r="F325" s="12"/>
      <c r="G325" s="12"/>
      <c r="H325" s="12"/>
      <c r="I325" s="12"/>
      <c r="J325" s="43"/>
      <c r="K325" s="8"/>
      <c r="L325" s="8"/>
      <c r="M325" s="8"/>
      <c r="N325" s="10"/>
    </row>
    <row r="326" spans="1:14" s="38" customFormat="1" ht="19.5">
      <c r="A326" s="18"/>
      <c r="B326" s="19" t="s">
        <v>14</v>
      </c>
      <c r="C326" s="388" t="s">
        <v>15</v>
      </c>
      <c r="D326" s="388"/>
      <c r="E326" s="388"/>
      <c r="F326" s="388"/>
      <c r="G326" s="388"/>
      <c r="H326" s="388"/>
      <c r="I326" s="388"/>
      <c r="J326" s="388"/>
      <c r="K326" s="378"/>
      <c r="L326" s="378"/>
      <c r="M326" s="378"/>
      <c r="N326" s="379"/>
    </row>
    <row r="327" spans="1:14" s="38" customFormat="1" ht="22.5">
      <c r="A327" s="419" t="s">
        <v>16</v>
      </c>
      <c r="B327" s="371" t="s">
        <v>34</v>
      </c>
      <c r="C327" s="58"/>
      <c r="D327" s="45" t="s">
        <v>17</v>
      </c>
      <c r="E327" s="75">
        <f>SUM(E328:E330)</f>
        <v>0</v>
      </c>
      <c r="F327" s="75">
        <f>SUM(F328:F330)</f>
        <v>0</v>
      </c>
      <c r="G327" s="75">
        <f>SUM(G328:G330)</f>
        <v>0</v>
      </c>
      <c r="H327" s="75">
        <f>SUM(H328:H330)</f>
        <v>0</v>
      </c>
      <c r="I327" s="75">
        <f>SUM(I328:I330)</f>
        <v>0</v>
      </c>
      <c r="J327" s="364"/>
      <c r="K327" s="75">
        <f>SUM(K328:K330)</f>
        <v>0</v>
      </c>
      <c r="L327" s="75">
        <f>SUM(L328:L330)</f>
        <v>0</v>
      </c>
      <c r="M327" s="75">
        <f>SUM(M328:M330)</f>
        <v>0</v>
      </c>
      <c r="N327" s="85">
        <f>E327+H327+I327+K327+L327+M327</f>
        <v>0</v>
      </c>
    </row>
    <row r="328" spans="1:14" s="38" customFormat="1" ht="23.25">
      <c r="A328" s="419"/>
      <c r="B328" s="421"/>
      <c r="C328" s="33"/>
      <c r="D328" s="16" t="s">
        <v>18</v>
      </c>
      <c r="E328" s="227"/>
      <c r="F328" s="227"/>
      <c r="G328" s="227"/>
      <c r="H328" s="228"/>
      <c r="I328" s="228"/>
      <c r="J328" s="365"/>
      <c r="K328" s="229"/>
      <c r="L328" s="229"/>
      <c r="M328" s="229"/>
      <c r="N328" s="264">
        <f>E328+H328+I328+K328+L328+M328</f>
        <v>0</v>
      </c>
    </row>
    <row r="329" spans="1:14" s="38" customFormat="1" ht="23.25">
      <c r="A329" s="419"/>
      <c r="B329" s="421"/>
      <c r="C329" s="33"/>
      <c r="D329" s="16" t="s">
        <v>10</v>
      </c>
      <c r="E329" s="227"/>
      <c r="F329" s="227"/>
      <c r="G329" s="227"/>
      <c r="H329" s="228"/>
      <c r="I329" s="228"/>
      <c r="J329" s="365"/>
      <c r="K329" s="229"/>
      <c r="L329" s="229"/>
      <c r="M329" s="229"/>
      <c r="N329" s="264">
        <f>E329+H329+I329+K329+L329+M329</f>
        <v>0</v>
      </c>
    </row>
    <row r="330" spans="1:14" s="38" customFormat="1" ht="22.5">
      <c r="A330" s="419"/>
      <c r="B330" s="421"/>
      <c r="C330" s="59"/>
      <c r="D330" s="20" t="s">
        <v>11</v>
      </c>
      <c r="E330" s="230"/>
      <c r="F330" s="230"/>
      <c r="G330" s="230"/>
      <c r="H330" s="231"/>
      <c r="I330" s="231"/>
      <c r="J330" s="366"/>
      <c r="K330" s="229"/>
      <c r="L330" s="229"/>
      <c r="M330" s="229"/>
      <c r="N330" s="85">
        <f>E330+H330+I330+K330+L330+M330</f>
        <v>0</v>
      </c>
    </row>
    <row r="331" spans="1:14" s="38" customFormat="1" ht="40.5">
      <c r="A331" s="449">
        <v>1</v>
      </c>
      <c r="B331" s="74" t="s">
        <v>51</v>
      </c>
      <c r="C331" s="451"/>
      <c r="D331" s="52" t="s">
        <v>9</v>
      </c>
      <c r="E331" s="242">
        <f>E332+E333+E334</f>
        <v>13.581719999999997</v>
      </c>
      <c r="F331" s="242">
        <f>F332+F333+F334</f>
        <v>12.132513</v>
      </c>
      <c r="G331" s="242">
        <f>G332+G333+G334</f>
        <v>4.889753</v>
      </c>
      <c r="H331" s="242">
        <f>H332+H333+H334</f>
        <v>0</v>
      </c>
      <c r="I331" s="242">
        <f>I332+I333+I334</f>
        <v>0</v>
      </c>
      <c r="J331" s="437"/>
      <c r="K331" s="242">
        <f>K332+K333+K334</f>
        <v>0</v>
      </c>
      <c r="L331" s="242">
        <f>L332+L333+L334</f>
        <v>0</v>
      </c>
      <c r="M331" s="242">
        <f>M332+M333+M334</f>
        <v>0</v>
      </c>
      <c r="N331" s="243">
        <f>N332+N333+N334</f>
        <v>13.581719999999997</v>
      </c>
    </row>
    <row r="332" spans="1:14" s="38" customFormat="1" ht="20.25">
      <c r="A332" s="449"/>
      <c r="B332" s="426" t="str">
        <f>F307</f>
        <v>КУЛЬТУРА</v>
      </c>
      <c r="C332" s="451"/>
      <c r="D332" s="53" t="s">
        <v>18</v>
      </c>
      <c r="E332" s="244">
        <f>E313+E320</f>
        <v>4.75895</v>
      </c>
      <c r="F332" s="244">
        <f>F313+F320</f>
        <v>4.75895</v>
      </c>
      <c r="G332" s="244">
        <f>G313+G320</f>
        <v>0</v>
      </c>
      <c r="H332" s="244">
        <f>H313+H320</f>
        <v>0</v>
      </c>
      <c r="I332" s="244">
        <f>I313+I320</f>
        <v>0</v>
      </c>
      <c r="J332" s="438"/>
      <c r="K332" s="244">
        <f>K313+K320</f>
        <v>0</v>
      </c>
      <c r="L332" s="244">
        <f>L313+L320</f>
        <v>0</v>
      </c>
      <c r="M332" s="244">
        <f>M313+M320</f>
        <v>0</v>
      </c>
      <c r="N332" s="248">
        <f>E332+H332+I332+K332+L332+M332</f>
        <v>4.75895</v>
      </c>
    </row>
    <row r="333" spans="1:14" s="38" customFormat="1" ht="20.25">
      <c r="A333" s="449"/>
      <c r="B333" s="427"/>
      <c r="C333" s="451"/>
      <c r="D333" s="53" t="s">
        <v>10</v>
      </c>
      <c r="E333" s="244">
        <f aca="true" t="shared" si="10" ref="E333:I334">E314+E321</f>
        <v>8.687674699999999</v>
      </c>
      <c r="F333" s="244">
        <f t="shared" si="10"/>
        <v>7.25296</v>
      </c>
      <c r="G333" s="244">
        <f t="shared" si="10"/>
        <v>4.76915</v>
      </c>
      <c r="H333" s="244">
        <f t="shared" si="10"/>
        <v>0</v>
      </c>
      <c r="I333" s="244">
        <f t="shared" si="10"/>
        <v>0</v>
      </c>
      <c r="J333" s="438"/>
      <c r="K333" s="244">
        <f>K314+K321</f>
        <v>0</v>
      </c>
      <c r="L333" s="244">
        <f>L314+L321</f>
        <v>0</v>
      </c>
      <c r="M333" s="244">
        <f>M314+M321</f>
        <v>0</v>
      </c>
      <c r="N333" s="248">
        <f>E333+H333+I333+K333+L333+M333</f>
        <v>8.687674699999999</v>
      </c>
    </row>
    <row r="334" spans="1:14" s="38" customFormat="1" ht="21" thickBot="1">
      <c r="A334" s="450"/>
      <c r="B334" s="428"/>
      <c r="C334" s="452"/>
      <c r="D334" s="95" t="s">
        <v>11</v>
      </c>
      <c r="E334" s="244">
        <f t="shared" si="10"/>
        <v>0.13509529999999997</v>
      </c>
      <c r="F334" s="244">
        <f t="shared" si="10"/>
        <v>0.12060299999999999</v>
      </c>
      <c r="G334" s="244">
        <f t="shared" si="10"/>
        <v>0.12060299999999999</v>
      </c>
      <c r="H334" s="244">
        <f t="shared" si="10"/>
        <v>0</v>
      </c>
      <c r="I334" s="244">
        <f t="shared" si="10"/>
        <v>0</v>
      </c>
      <c r="J334" s="439"/>
      <c r="K334" s="244">
        <f>K315+K322</f>
        <v>0</v>
      </c>
      <c r="L334" s="244">
        <f>L315+L322</f>
        <v>0</v>
      </c>
      <c r="M334" s="244">
        <f>M315+M322</f>
        <v>0</v>
      </c>
      <c r="N334" s="249">
        <f>E334+H334+I334+K334+L334+M334</f>
        <v>0.13509529999999997</v>
      </c>
    </row>
    <row r="335" spans="1:14" s="38" customFormat="1" ht="48.75" customHeight="1" thickBot="1">
      <c r="A335" s="70"/>
      <c r="B335" s="71"/>
      <c r="C335" s="71"/>
      <c r="D335" s="71"/>
      <c r="E335" s="100" t="s">
        <v>92</v>
      </c>
      <c r="F335" s="99" t="s">
        <v>62</v>
      </c>
      <c r="G335" s="101"/>
      <c r="H335" s="71"/>
      <c r="I335" s="71"/>
      <c r="J335" s="71"/>
      <c r="K335" s="71"/>
      <c r="L335" s="71"/>
      <c r="M335" s="71"/>
      <c r="N335" s="72"/>
    </row>
    <row r="336" spans="1:14" s="38" customFormat="1" ht="21" thickBot="1">
      <c r="A336" s="383" t="s">
        <v>185</v>
      </c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85"/>
    </row>
    <row r="337" spans="1:14" s="38" customFormat="1" ht="46.5" customHeight="1">
      <c r="A337" s="386" t="s">
        <v>12</v>
      </c>
      <c r="B337" s="6" t="s">
        <v>182</v>
      </c>
      <c r="C337" s="80"/>
      <c r="D337" s="81"/>
      <c r="E337" s="80"/>
      <c r="F337" s="80"/>
      <c r="G337" s="80"/>
      <c r="H337" s="80"/>
      <c r="I337" s="80"/>
      <c r="J337" s="82"/>
      <c r="K337" s="83"/>
      <c r="L337" s="83"/>
      <c r="M337" s="83"/>
      <c r="N337" s="84"/>
    </row>
    <row r="338" spans="1:14" s="38" customFormat="1" ht="20.25">
      <c r="A338" s="389"/>
      <c r="B338" s="13" t="s">
        <v>184</v>
      </c>
      <c r="C338" s="27" t="s">
        <v>176</v>
      </c>
      <c r="D338" s="11"/>
      <c r="E338" s="27">
        <v>3</v>
      </c>
      <c r="F338" s="27"/>
      <c r="G338" s="27">
        <v>14</v>
      </c>
      <c r="H338" s="27">
        <v>3</v>
      </c>
      <c r="I338" s="27">
        <v>3</v>
      </c>
      <c r="J338" s="39"/>
      <c r="K338" s="27">
        <v>3</v>
      </c>
      <c r="L338" s="27">
        <v>3</v>
      </c>
      <c r="M338" s="27">
        <v>3</v>
      </c>
      <c r="N338" s="28"/>
    </row>
    <row r="339" spans="1:14" s="38" customFormat="1" ht="86.25" customHeight="1">
      <c r="A339" s="387" t="s">
        <v>13</v>
      </c>
      <c r="B339" s="29" t="s">
        <v>183</v>
      </c>
      <c r="C339" s="41"/>
      <c r="D339" s="42"/>
      <c r="E339" s="232"/>
      <c r="F339" s="232"/>
      <c r="G339" s="232"/>
      <c r="H339" s="232"/>
      <c r="I339" s="232"/>
      <c r="J339" s="233"/>
      <c r="K339" s="229"/>
      <c r="L339" s="229"/>
      <c r="M339" s="229"/>
      <c r="N339" s="234"/>
    </row>
    <row r="340" spans="1:14" s="38" customFormat="1" ht="20.25">
      <c r="A340" s="389"/>
      <c r="B340" s="13" t="s">
        <v>184</v>
      </c>
      <c r="C340" s="27" t="s">
        <v>176</v>
      </c>
      <c r="D340" s="11"/>
      <c r="E340" s="27">
        <v>1</v>
      </c>
      <c r="F340" s="27"/>
      <c r="G340" s="27">
        <v>1</v>
      </c>
      <c r="H340" s="27">
        <v>1</v>
      </c>
      <c r="I340" s="27">
        <v>1</v>
      </c>
      <c r="J340" s="39"/>
      <c r="K340" s="27">
        <v>1</v>
      </c>
      <c r="L340" s="27">
        <v>2</v>
      </c>
      <c r="M340" s="27">
        <v>2</v>
      </c>
      <c r="N340" s="28"/>
    </row>
    <row r="341" spans="1:14" s="38" customFormat="1" ht="40.5">
      <c r="A341" s="449">
        <v>1</v>
      </c>
      <c r="B341" s="74" t="s">
        <v>51</v>
      </c>
      <c r="C341" s="451"/>
      <c r="D341" s="52" t="s">
        <v>9</v>
      </c>
      <c r="E341" s="242">
        <f>E342+E343+E344</f>
        <v>0</v>
      </c>
      <c r="F341" s="242">
        <f>F342+F343+F344</f>
        <v>0</v>
      </c>
      <c r="G341" s="242">
        <f>G342+G343+G344</f>
        <v>0</v>
      </c>
      <c r="H341" s="242">
        <f>H342+H343+H344</f>
        <v>0</v>
      </c>
      <c r="I341" s="242">
        <f>I342+I343+I344</f>
        <v>0</v>
      </c>
      <c r="J341" s="457" t="s">
        <v>181</v>
      </c>
      <c r="K341" s="242">
        <f>K342+K343+K344</f>
        <v>0</v>
      </c>
      <c r="L341" s="242">
        <f>L342+L343+L344</f>
        <v>0</v>
      </c>
      <c r="M341" s="242">
        <f>M342+M343+M344</f>
        <v>0</v>
      </c>
      <c r="N341" s="243">
        <f>N342+N343+N344</f>
        <v>0</v>
      </c>
    </row>
    <row r="342" spans="1:14" s="38" customFormat="1" ht="20.25">
      <c r="A342" s="449"/>
      <c r="B342" s="426" t="str">
        <f>F335</f>
        <v>МАЛОЕ И СРЕДНЕЕ ПРЕДПРИНИМАТЕЛЬСТВО</v>
      </c>
      <c r="C342" s="451"/>
      <c r="D342" s="53" t="s">
        <v>18</v>
      </c>
      <c r="E342" s="244"/>
      <c r="F342" s="244"/>
      <c r="G342" s="244"/>
      <c r="H342" s="244"/>
      <c r="I342" s="244"/>
      <c r="J342" s="365"/>
      <c r="K342" s="245"/>
      <c r="L342" s="245"/>
      <c r="M342" s="245"/>
      <c r="N342" s="248">
        <f>E342+H342+I342+K342+L342+M342</f>
        <v>0</v>
      </c>
    </row>
    <row r="343" spans="1:14" s="38" customFormat="1" ht="20.25">
      <c r="A343" s="449"/>
      <c r="B343" s="427"/>
      <c r="C343" s="451"/>
      <c r="D343" s="53" t="s">
        <v>10</v>
      </c>
      <c r="E343" s="244"/>
      <c r="F343" s="244"/>
      <c r="G343" s="244"/>
      <c r="H343" s="244"/>
      <c r="I343" s="244"/>
      <c r="J343" s="365"/>
      <c r="K343" s="245"/>
      <c r="L343" s="245"/>
      <c r="M343" s="245"/>
      <c r="N343" s="248">
        <f>E343+H343+I343+K343+L343+M343</f>
        <v>0</v>
      </c>
    </row>
    <row r="344" spans="1:14" s="38" customFormat="1" ht="21" thickBot="1">
      <c r="A344" s="450"/>
      <c r="B344" s="428"/>
      <c r="C344" s="452"/>
      <c r="D344" s="95" t="s">
        <v>11</v>
      </c>
      <c r="E344" s="246"/>
      <c r="F344" s="246"/>
      <c r="G344" s="246"/>
      <c r="H344" s="246"/>
      <c r="I344" s="246"/>
      <c r="J344" s="458"/>
      <c r="K344" s="247"/>
      <c r="L344" s="247"/>
      <c r="M344" s="247"/>
      <c r="N344" s="249">
        <f>E344+H344+I344+K344+L344+M344</f>
        <v>0</v>
      </c>
    </row>
    <row r="345" spans="1:14" s="38" customFormat="1" ht="44.25" customHeight="1" thickBot="1">
      <c r="A345" s="70"/>
      <c r="B345" s="71"/>
      <c r="C345" s="71"/>
      <c r="D345" s="71"/>
      <c r="E345" s="100" t="s">
        <v>93</v>
      </c>
      <c r="F345" s="99" t="s">
        <v>63</v>
      </c>
      <c r="G345" s="101"/>
      <c r="H345" s="71"/>
      <c r="I345" s="71"/>
      <c r="J345" s="71"/>
      <c r="K345" s="71"/>
      <c r="L345" s="71"/>
      <c r="M345" s="71"/>
      <c r="N345" s="72"/>
    </row>
    <row r="346" spans="1:14" s="38" customFormat="1" ht="21" customHeight="1" thickBot="1">
      <c r="A346" s="383" t="s">
        <v>32</v>
      </c>
      <c r="B346" s="384"/>
      <c r="C346" s="384"/>
      <c r="D346" s="384"/>
      <c r="E346" s="384"/>
      <c r="F346" s="384"/>
      <c r="G346" s="384"/>
      <c r="H346" s="384"/>
      <c r="I346" s="384"/>
      <c r="J346" s="384"/>
      <c r="K346" s="384"/>
      <c r="L346" s="384"/>
      <c r="M346" s="384"/>
      <c r="N346" s="385"/>
    </row>
    <row r="347" spans="1:14" s="38" customFormat="1" ht="19.5">
      <c r="A347" s="386" t="s">
        <v>12</v>
      </c>
      <c r="B347" s="6" t="s">
        <v>24</v>
      </c>
      <c r="C347" s="80"/>
      <c r="D347" s="81"/>
      <c r="E347" s="80"/>
      <c r="F347" s="80"/>
      <c r="G347" s="80"/>
      <c r="H347" s="80"/>
      <c r="I347" s="80"/>
      <c r="J347" s="82"/>
      <c r="K347" s="83"/>
      <c r="L347" s="83"/>
      <c r="M347" s="83"/>
      <c r="N347" s="84"/>
    </row>
    <row r="348" spans="1:14" s="38" customFormat="1" ht="20.25">
      <c r="A348" s="389"/>
      <c r="B348" s="13" t="s">
        <v>25</v>
      </c>
      <c r="C348" s="27"/>
      <c r="D348" s="11"/>
      <c r="E348" s="27"/>
      <c r="F348" s="27"/>
      <c r="G348" s="27"/>
      <c r="H348" s="27"/>
      <c r="I348" s="27"/>
      <c r="J348" s="39"/>
      <c r="K348" s="27"/>
      <c r="L348" s="27"/>
      <c r="M348" s="27"/>
      <c r="N348" s="28"/>
    </row>
    <row r="349" spans="1:14" s="38" customFormat="1" ht="19.5">
      <c r="A349" s="14"/>
      <c r="B349" s="15" t="s">
        <v>14</v>
      </c>
      <c r="C349" s="416" t="s">
        <v>15</v>
      </c>
      <c r="D349" s="417"/>
      <c r="E349" s="417"/>
      <c r="F349" s="417"/>
      <c r="G349" s="417"/>
      <c r="H349" s="417"/>
      <c r="I349" s="417"/>
      <c r="J349" s="417"/>
      <c r="K349" s="378"/>
      <c r="L349" s="378"/>
      <c r="M349" s="378"/>
      <c r="N349" s="379"/>
    </row>
    <row r="350" spans="1:14" s="38" customFormat="1" ht="22.5" customHeight="1">
      <c r="A350" s="418" t="s">
        <v>16</v>
      </c>
      <c r="B350" s="371" t="s">
        <v>34</v>
      </c>
      <c r="C350" s="423"/>
      <c r="D350" s="4" t="s">
        <v>17</v>
      </c>
      <c r="E350" s="75">
        <f>SUM(E351:E353)</f>
        <v>0</v>
      </c>
      <c r="F350" s="75">
        <f>SUM(F351:F353)</f>
        <v>0</v>
      </c>
      <c r="G350" s="75">
        <f>SUM(G351:G353)</f>
        <v>0</v>
      </c>
      <c r="H350" s="75">
        <f>SUM(H351:H353)</f>
        <v>0</v>
      </c>
      <c r="I350" s="75">
        <f>SUM(I351:I353)</f>
        <v>0</v>
      </c>
      <c r="J350" s="364"/>
      <c r="K350" s="75">
        <f>SUM(K351:K353)</f>
        <v>0</v>
      </c>
      <c r="L350" s="75">
        <f>SUM(L351:L353)</f>
        <v>0</v>
      </c>
      <c r="M350" s="75">
        <f>SUM(M351:M353)</f>
        <v>0</v>
      </c>
      <c r="N350" s="85">
        <f>E350+H350+I350+K350+L350+M350</f>
        <v>0</v>
      </c>
    </row>
    <row r="351" spans="1:14" s="38" customFormat="1" ht="23.25">
      <c r="A351" s="419"/>
      <c r="B351" s="421"/>
      <c r="C351" s="424"/>
      <c r="D351" s="16" t="s">
        <v>18</v>
      </c>
      <c r="E351" s="227"/>
      <c r="F351" s="227"/>
      <c r="G351" s="227"/>
      <c r="H351" s="228"/>
      <c r="I351" s="228"/>
      <c r="J351" s="365"/>
      <c r="K351" s="229"/>
      <c r="L351" s="229"/>
      <c r="M351" s="229"/>
      <c r="N351" s="264">
        <f>E351+H351+I351+K351+L351+M351</f>
        <v>0</v>
      </c>
    </row>
    <row r="352" spans="1:14" s="38" customFormat="1" ht="23.25">
      <c r="A352" s="419"/>
      <c r="B352" s="421"/>
      <c r="C352" s="424"/>
      <c r="D352" s="16" t="s">
        <v>10</v>
      </c>
      <c r="E352" s="227"/>
      <c r="F352" s="227"/>
      <c r="G352" s="227"/>
      <c r="H352" s="228"/>
      <c r="I352" s="228"/>
      <c r="J352" s="365"/>
      <c r="K352" s="229"/>
      <c r="L352" s="229"/>
      <c r="M352" s="229"/>
      <c r="N352" s="264">
        <f>E352+H352+I352+K352+L352+M352</f>
        <v>0</v>
      </c>
    </row>
    <row r="353" spans="1:14" s="38" customFormat="1" ht="22.5">
      <c r="A353" s="420"/>
      <c r="B353" s="422"/>
      <c r="C353" s="425"/>
      <c r="D353" s="17" t="s">
        <v>11</v>
      </c>
      <c r="E353" s="230"/>
      <c r="F353" s="230"/>
      <c r="G353" s="230"/>
      <c r="H353" s="231"/>
      <c r="I353" s="231"/>
      <c r="J353" s="366"/>
      <c r="K353" s="229"/>
      <c r="L353" s="229"/>
      <c r="M353" s="229"/>
      <c r="N353" s="85">
        <f>E353+H353+I353+K353+L353+M353</f>
        <v>0</v>
      </c>
    </row>
    <row r="354" spans="1:14" s="38" customFormat="1" ht="19.5">
      <c r="A354" s="387" t="s">
        <v>13</v>
      </c>
      <c r="B354" s="29" t="s">
        <v>24</v>
      </c>
      <c r="C354" s="41"/>
      <c r="D354" s="42"/>
      <c r="E354" s="232"/>
      <c r="F354" s="232"/>
      <c r="G354" s="232"/>
      <c r="H354" s="232"/>
      <c r="I354" s="232"/>
      <c r="J354" s="233"/>
      <c r="K354" s="229"/>
      <c r="L354" s="229"/>
      <c r="M354" s="229"/>
      <c r="N354" s="234"/>
    </row>
    <row r="355" spans="1:14" s="38" customFormat="1" ht="20.25">
      <c r="A355" s="389"/>
      <c r="B355" s="13" t="s">
        <v>25</v>
      </c>
      <c r="C355" s="27"/>
      <c r="D355" s="11"/>
      <c r="E355" s="27"/>
      <c r="F355" s="27"/>
      <c r="G355" s="27"/>
      <c r="H355" s="27"/>
      <c r="I355" s="27"/>
      <c r="J355" s="39"/>
      <c r="K355" s="27"/>
      <c r="L355" s="27"/>
      <c r="M355" s="27"/>
      <c r="N355" s="28"/>
    </row>
    <row r="356" spans="1:14" s="38" customFormat="1" ht="19.5">
      <c r="A356" s="14"/>
      <c r="B356" s="15" t="s">
        <v>14</v>
      </c>
      <c r="C356" s="416" t="s">
        <v>15</v>
      </c>
      <c r="D356" s="417"/>
      <c r="E356" s="417"/>
      <c r="F356" s="417"/>
      <c r="G356" s="417"/>
      <c r="H356" s="417"/>
      <c r="I356" s="417"/>
      <c r="J356" s="417"/>
      <c r="K356" s="378"/>
      <c r="L356" s="378"/>
      <c r="M356" s="378"/>
      <c r="N356" s="379"/>
    </row>
    <row r="357" spans="1:14" s="38" customFormat="1" ht="22.5" customHeight="1">
      <c r="A357" s="418" t="s">
        <v>29</v>
      </c>
      <c r="B357" s="371" t="s">
        <v>34</v>
      </c>
      <c r="C357" s="423"/>
      <c r="D357" s="4" t="s">
        <v>17</v>
      </c>
      <c r="E357" s="75">
        <f>SUM(E358:E360)</f>
        <v>0</v>
      </c>
      <c r="F357" s="75">
        <f>SUM(F358:F360)</f>
        <v>0</v>
      </c>
      <c r="G357" s="75">
        <f>SUM(G358:G360)</f>
        <v>0</v>
      </c>
      <c r="H357" s="75">
        <f>SUM(H358:H360)</f>
        <v>0</v>
      </c>
      <c r="I357" s="75">
        <f>SUM(I358:I360)</f>
        <v>0</v>
      </c>
      <c r="J357" s="364"/>
      <c r="K357" s="75">
        <f>SUM(K358:K360)</f>
        <v>0</v>
      </c>
      <c r="L357" s="75">
        <f>SUM(L358:L360)</f>
        <v>0</v>
      </c>
      <c r="M357" s="75">
        <f>SUM(M358:M360)</f>
        <v>0</v>
      </c>
      <c r="N357" s="85">
        <f>E357+H357+I357+K357+L357+M357</f>
        <v>0</v>
      </c>
    </row>
    <row r="358" spans="1:14" s="38" customFormat="1" ht="23.25">
      <c r="A358" s="419"/>
      <c r="B358" s="421"/>
      <c r="C358" s="424"/>
      <c r="D358" s="16" t="s">
        <v>18</v>
      </c>
      <c r="E358" s="227"/>
      <c r="F358" s="227"/>
      <c r="G358" s="227"/>
      <c r="H358" s="228"/>
      <c r="I358" s="228"/>
      <c r="J358" s="365"/>
      <c r="K358" s="229"/>
      <c r="L358" s="229"/>
      <c r="M358" s="229"/>
      <c r="N358" s="264">
        <f>E358+H358+I358+K358+L358+M358</f>
        <v>0</v>
      </c>
    </row>
    <row r="359" spans="1:14" s="38" customFormat="1" ht="23.25">
      <c r="A359" s="419"/>
      <c r="B359" s="421"/>
      <c r="C359" s="424"/>
      <c r="D359" s="16" t="s">
        <v>10</v>
      </c>
      <c r="E359" s="227"/>
      <c r="F359" s="227"/>
      <c r="G359" s="227"/>
      <c r="H359" s="228"/>
      <c r="I359" s="228"/>
      <c r="J359" s="365"/>
      <c r="K359" s="229"/>
      <c r="L359" s="229"/>
      <c r="M359" s="229"/>
      <c r="N359" s="264">
        <f>E359+H359+I359+K359+L359+M359</f>
        <v>0</v>
      </c>
    </row>
    <row r="360" spans="1:14" s="38" customFormat="1" ht="22.5">
      <c r="A360" s="419"/>
      <c r="B360" s="422"/>
      <c r="C360" s="424"/>
      <c r="D360" s="20" t="s">
        <v>11</v>
      </c>
      <c r="E360" s="230"/>
      <c r="F360" s="230"/>
      <c r="G360" s="230"/>
      <c r="H360" s="231"/>
      <c r="I360" s="231"/>
      <c r="J360" s="366"/>
      <c r="K360" s="229"/>
      <c r="L360" s="229"/>
      <c r="M360" s="229"/>
      <c r="N360" s="85">
        <f>E360+H360+I360+K360+L360+M360</f>
        <v>0</v>
      </c>
    </row>
    <row r="361" spans="1:14" s="38" customFormat="1" ht="39.75" thickBot="1">
      <c r="A361" s="86" t="s">
        <v>28</v>
      </c>
      <c r="B361" s="87" t="s">
        <v>30</v>
      </c>
      <c r="C361" s="88"/>
      <c r="D361" s="89"/>
      <c r="E361" s="238"/>
      <c r="F361" s="238"/>
      <c r="G361" s="238"/>
      <c r="H361" s="238"/>
      <c r="I361" s="238"/>
      <c r="J361" s="239"/>
      <c r="K361" s="240"/>
      <c r="L361" s="240"/>
      <c r="M361" s="240"/>
      <c r="N361" s="241"/>
    </row>
    <row r="362" spans="1:14" s="38" customFormat="1" ht="21" customHeight="1" thickBot="1">
      <c r="A362" s="380" t="s">
        <v>33</v>
      </c>
      <c r="B362" s="381"/>
      <c r="C362" s="381"/>
      <c r="D362" s="381"/>
      <c r="E362" s="381"/>
      <c r="F362" s="381"/>
      <c r="G362" s="381"/>
      <c r="H362" s="381"/>
      <c r="I362" s="381"/>
      <c r="J362" s="381"/>
      <c r="K362" s="381"/>
      <c r="L362" s="381"/>
      <c r="M362" s="381"/>
      <c r="N362" s="382"/>
    </row>
    <row r="363" spans="1:14" s="38" customFormat="1" ht="19.5">
      <c r="A363" s="386" t="s">
        <v>12</v>
      </c>
      <c r="B363" s="6" t="s">
        <v>24</v>
      </c>
      <c r="C363" s="30"/>
      <c r="D363" s="31"/>
      <c r="E363" s="30"/>
      <c r="F363" s="30"/>
      <c r="G363" s="30"/>
      <c r="H363" s="30"/>
      <c r="I363" s="30"/>
      <c r="J363" s="40"/>
      <c r="K363" s="5"/>
      <c r="L363" s="5"/>
      <c r="M363" s="5"/>
      <c r="N363" s="35"/>
    </row>
    <row r="364" spans="1:14" s="38" customFormat="1" ht="20.25">
      <c r="A364" s="387"/>
      <c r="B364" s="7" t="s">
        <v>25</v>
      </c>
      <c r="C364" s="12"/>
      <c r="D364" s="9"/>
      <c r="E364" s="12"/>
      <c r="F364" s="12"/>
      <c r="G364" s="12"/>
      <c r="H364" s="12"/>
      <c r="I364" s="12"/>
      <c r="J364" s="43"/>
      <c r="K364" s="8"/>
      <c r="L364" s="8"/>
      <c r="M364" s="8"/>
      <c r="N364" s="10"/>
    </row>
    <row r="365" spans="1:14" s="38" customFormat="1" ht="19.5">
      <c r="A365" s="18"/>
      <c r="B365" s="19" t="s">
        <v>14</v>
      </c>
      <c r="C365" s="388" t="s">
        <v>15</v>
      </c>
      <c r="D365" s="388"/>
      <c r="E365" s="388"/>
      <c r="F365" s="388"/>
      <c r="G365" s="388"/>
      <c r="H365" s="388"/>
      <c r="I365" s="388"/>
      <c r="J365" s="388"/>
      <c r="K365" s="378"/>
      <c r="L365" s="378"/>
      <c r="M365" s="378"/>
      <c r="N365" s="379"/>
    </row>
    <row r="366" spans="1:14" s="38" customFormat="1" ht="22.5" customHeight="1">
      <c r="A366" s="419" t="s">
        <v>16</v>
      </c>
      <c r="B366" s="371" t="s">
        <v>34</v>
      </c>
      <c r="C366" s="58"/>
      <c r="D366" s="45" t="s">
        <v>17</v>
      </c>
      <c r="E366" s="75">
        <f>SUM(E367:E369)</f>
        <v>0</v>
      </c>
      <c r="F366" s="75">
        <f>SUM(F367:F369)</f>
        <v>0</v>
      </c>
      <c r="G366" s="75">
        <f>SUM(G367:G369)</f>
        <v>0</v>
      </c>
      <c r="H366" s="75">
        <f>SUM(H367:H369)</f>
        <v>0</v>
      </c>
      <c r="I366" s="75">
        <f>SUM(I367:I369)</f>
        <v>0</v>
      </c>
      <c r="J366" s="364"/>
      <c r="K366" s="75">
        <f>SUM(K367:K369)</f>
        <v>0</v>
      </c>
      <c r="L366" s="75">
        <f>SUM(L367:L369)</f>
        <v>0</v>
      </c>
      <c r="M366" s="75">
        <f>SUM(M367:M369)</f>
        <v>0</v>
      </c>
      <c r="N366" s="85">
        <f>E366+H366+I366+K366+L366+M366</f>
        <v>0</v>
      </c>
    </row>
    <row r="367" spans="1:14" s="38" customFormat="1" ht="23.25">
      <c r="A367" s="419"/>
      <c r="B367" s="421"/>
      <c r="C367" s="33"/>
      <c r="D367" s="16" t="s">
        <v>18</v>
      </c>
      <c r="E367" s="227"/>
      <c r="F367" s="227"/>
      <c r="G367" s="227"/>
      <c r="H367" s="228"/>
      <c r="I367" s="228"/>
      <c r="J367" s="365"/>
      <c r="K367" s="229"/>
      <c r="L367" s="229"/>
      <c r="M367" s="229"/>
      <c r="N367" s="264">
        <f>E367+H367+I367+K367+L367+M367</f>
        <v>0</v>
      </c>
    </row>
    <row r="368" spans="1:14" s="38" customFormat="1" ht="23.25">
      <c r="A368" s="419"/>
      <c r="B368" s="421"/>
      <c r="C368" s="33"/>
      <c r="D368" s="16" t="s">
        <v>10</v>
      </c>
      <c r="E368" s="227"/>
      <c r="F368" s="227"/>
      <c r="G368" s="227"/>
      <c r="H368" s="228"/>
      <c r="I368" s="228"/>
      <c r="J368" s="365"/>
      <c r="K368" s="229"/>
      <c r="L368" s="229"/>
      <c r="M368" s="229"/>
      <c r="N368" s="264">
        <f>E368+H368+I368+K368+L368+M368</f>
        <v>0</v>
      </c>
    </row>
    <row r="369" spans="1:14" s="38" customFormat="1" ht="22.5">
      <c r="A369" s="419"/>
      <c r="B369" s="421"/>
      <c r="C369" s="59"/>
      <c r="D369" s="20" t="s">
        <v>11</v>
      </c>
      <c r="E369" s="230"/>
      <c r="F369" s="230"/>
      <c r="G369" s="230"/>
      <c r="H369" s="231"/>
      <c r="I369" s="231"/>
      <c r="J369" s="366"/>
      <c r="K369" s="229"/>
      <c r="L369" s="229"/>
      <c r="M369" s="229"/>
      <c r="N369" s="85">
        <f>E369+H369+I369+K369+L369+M369</f>
        <v>0</v>
      </c>
    </row>
    <row r="370" spans="1:14" s="38" customFormat="1" ht="40.5">
      <c r="A370" s="449">
        <v>1</v>
      </c>
      <c r="B370" s="74" t="s">
        <v>51</v>
      </c>
      <c r="C370" s="451"/>
      <c r="D370" s="52" t="s">
        <v>9</v>
      </c>
      <c r="E370" s="242">
        <f>E371+E372+E373</f>
        <v>0</v>
      </c>
      <c r="F370" s="242">
        <f>F371+F372+F373</f>
        <v>0</v>
      </c>
      <c r="G370" s="242">
        <f>G371+G372+G373</f>
        <v>0</v>
      </c>
      <c r="H370" s="242">
        <f>H371+H372+H373</f>
        <v>0</v>
      </c>
      <c r="I370" s="242">
        <f>I371+I372+I373</f>
        <v>0</v>
      </c>
      <c r="J370" s="457" t="s">
        <v>160</v>
      </c>
      <c r="K370" s="242">
        <f>K371+K372+K373</f>
        <v>0</v>
      </c>
      <c r="L370" s="242">
        <f>L371+L372+L373</f>
        <v>0</v>
      </c>
      <c r="M370" s="242">
        <f>M371+M372+M373</f>
        <v>0</v>
      </c>
      <c r="N370" s="243">
        <f>N371+N372+N373</f>
        <v>0</v>
      </c>
    </row>
    <row r="371" spans="1:14" s="38" customFormat="1" ht="20.25" customHeight="1">
      <c r="A371" s="449"/>
      <c r="B371" s="426" t="str">
        <f>F345</f>
        <v>МЕЖДУНАРОДНАЯ КООПЕРАЦИЯ И ЭКСПОРТ</v>
      </c>
      <c r="C371" s="451"/>
      <c r="D371" s="53" t="s">
        <v>18</v>
      </c>
      <c r="E371" s="244"/>
      <c r="F371" s="244"/>
      <c r="G371" s="244"/>
      <c r="H371" s="244"/>
      <c r="I371" s="244"/>
      <c r="J371" s="365"/>
      <c r="K371" s="245"/>
      <c r="L371" s="245"/>
      <c r="M371" s="245"/>
      <c r="N371" s="248">
        <f>E371+H371+I371+K371+L371+M371</f>
        <v>0</v>
      </c>
    </row>
    <row r="372" spans="1:14" s="38" customFormat="1" ht="20.25" customHeight="1">
      <c r="A372" s="449"/>
      <c r="B372" s="427"/>
      <c r="C372" s="451"/>
      <c r="D372" s="53" t="s">
        <v>10</v>
      </c>
      <c r="E372" s="244"/>
      <c r="F372" s="244"/>
      <c r="G372" s="244"/>
      <c r="H372" s="244"/>
      <c r="I372" s="244"/>
      <c r="J372" s="365"/>
      <c r="K372" s="245"/>
      <c r="L372" s="245"/>
      <c r="M372" s="245"/>
      <c r="N372" s="248">
        <f>E372+H372+I372+K372+L372+M372</f>
        <v>0</v>
      </c>
    </row>
    <row r="373" spans="1:14" s="38" customFormat="1" ht="21" customHeight="1" thickBot="1">
      <c r="A373" s="450"/>
      <c r="B373" s="428"/>
      <c r="C373" s="452"/>
      <c r="D373" s="95" t="s">
        <v>11</v>
      </c>
      <c r="E373" s="246"/>
      <c r="F373" s="246"/>
      <c r="G373" s="246"/>
      <c r="H373" s="246"/>
      <c r="I373" s="246"/>
      <c r="J373" s="458"/>
      <c r="K373" s="247"/>
      <c r="L373" s="247"/>
      <c r="M373" s="247"/>
      <c r="N373" s="249">
        <f>E373+H373+I373+K373+L373+M373</f>
        <v>0</v>
      </c>
    </row>
    <row r="374" s="38" customFormat="1" ht="15"/>
    <row r="375" s="38" customFormat="1" ht="15"/>
    <row r="376" s="38" customFormat="1" ht="15"/>
    <row r="377" s="38" customFormat="1" ht="33" customHeight="1" thickBot="1"/>
    <row r="378" spans="1:14" ht="49.5" customHeight="1" thickBot="1">
      <c r="A378" s="413" t="s">
        <v>64</v>
      </c>
      <c r="B378" s="414"/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M378" s="414"/>
      <c r="N378" s="415"/>
    </row>
    <row r="379" spans="1:14" s="32" customFormat="1" ht="7.5" customHeight="1" thickBo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s="49" customFormat="1" ht="22.5" customHeight="1">
      <c r="A380" s="446"/>
      <c r="B380" s="440" t="s">
        <v>49</v>
      </c>
      <c r="C380" s="443"/>
      <c r="D380" s="213" t="s">
        <v>9</v>
      </c>
      <c r="E380" s="78">
        <f>SUM(E381:E383)</f>
        <v>56.35341000000001</v>
      </c>
      <c r="F380" s="78">
        <f aca="true" t="shared" si="11" ref="F380:K380">SUM(F381:F383)</f>
        <v>51.850988760000014</v>
      </c>
      <c r="G380" s="78">
        <f t="shared" si="11"/>
        <v>43.45404876</v>
      </c>
      <c r="H380" s="78">
        <f t="shared" si="11"/>
        <v>71.32275000000001</v>
      </c>
      <c r="I380" s="78">
        <f t="shared" si="11"/>
        <v>291.13689999999997</v>
      </c>
      <c r="J380" s="430"/>
      <c r="K380" s="78">
        <f t="shared" si="11"/>
        <v>337.86999999999995</v>
      </c>
      <c r="L380" s="78">
        <f>SUM(L381:L383)</f>
        <v>183.78090000000003</v>
      </c>
      <c r="M380" s="78">
        <f>SUM(M381:M383)</f>
        <v>0</v>
      </c>
      <c r="N380" s="79">
        <f>SUM(N381:N383)</f>
        <v>940.46396</v>
      </c>
    </row>
    <row r="381" spans="1:14" s="49" customFormat="1" ht="22.5" customHeight="1">
      <c r="A381" s="447"/>
      <c r="B381" s="441"/>
      <c r="C381" s="444"/>
      <c r="D381" s="68" t="s">
        <v>18</v>
      </c>
      <c r="E381" s="93">
        <f aca="true" t="shared" si="12" ref="E381:I383">E386+E390+E394+E398+E402+E406+E410+E414+E418+E422+E426+E430+E434+E439+E443+E448+E452+E458+E463+E467+E472+E477+E481+E485+E489+E493+E497+E501+E505+E509+E513</f>
        <v>3.79079</v>
      </c>
      <c r="F381" s="93">
        <f t="shared" si="12"/>
        <v>3.45528</v>
      </c>
      <c r="G381" s="93">
        <f t="shared" si="12"/>
        <v>3.45528</v>
      </c>
      <c r="H381" s="93">
        <f t="shared" si="12"/>
        <v>21.12</v>
      </c>
      <c r="I381" s="93">
        <f>I386+I390+I394+I398+I402+I406+I410+I414+I418+I422+I426+I430+I434+I439+I443+I448+I452+I458+I463+I467+I472+I477+I481+I485+I489+I493+I497+I501+I505+I509+I513</f>
        <v>240.856</v>
      </c>
      <c r="J381" s="431"/>
      <c r="K381" s="93">
        <f aca="true" t="shared" si="13" ref="K381:M383">K386+K390+K394+K398+K402+K406+K410+K414+K418+K422+K426+K430+K434+K439+K443+K448+K452+K458+K463+K467+K472+K477+K481+K485+K489+K493+K497+K501+K505+K509+K513</f>
        <v>293.91999999999996</v>
      </c>
      <c r="L381" s="93">
        <f t="shared" si="13"/>
        <v>158.4</v>
      </c>
      <c r="M381" s="93">
        <f t="shared" si="13"/>
        <v>0</v>
      </c>
      <c r="N381" s="112">
        <f>E381+H381+I381+K381+L381+M381</f>
        <v>718.08679</v>
      </c>
    </row>
    <row r="382" spans="1:14" s="49" customFormat="1" ht="22.5" customHeight="1">
      <c r="A382" s="447"/>
      <c r="B382" s="441"/>
      <c r="C382" s="444"/>
      <c r="D382" s="68" t="s">
        <v>10</v>
      </c>
      <c r="E382" s="93">
        <f t="shared" si="12"/>
        <v>48.89019000000001</v>
      </c>
      <c r="F382" s="93">
        <f t="shared" si="12"/>
        <v>44.76453707000001</v>
      </c>
      <c r="G382" s="93">
        <f>G387+G391+G395+G399+G403+G407+G411+G415+G419+G423+G427+G431+G435+G441+G444+G449+G453+G459+G464+G468+G473+G478+G482+G486+G490+G494+G498+G502+G506+G510+G514</f>
        <v>36.39458707</v>
      </c>
      <c r="H382" s="93">
        <f t="shared" si="12"/>
        <v>39.94512</v>
      </c>
      <c r="I382" s="93">
        <f t="shared" si="12"/>
        <v>40.04231</v>
      </c>
      <c r="J382" s="431"/>
      <c r="K382" s="93">
        <f t="shared" si="13"/>
        <v>43.7089</v>
      </c>
      <c r="L382" s="93">
        <f t="shared" si="13"/>
        <v>25.2342</v>
      </c>
      <c r="M382" s="93">
        <f t="shared" si="13"/>
        <v>0</v>
      </c>
      <c r="N382" s="112">
        <f>E382+H382+I382+K382+L382+M382</f>
        <v>197.82072000000005</v>
      </c>
    </row>
    <row r="383" spans="1:14" s="49" customFormat="1" ht="22.5" customHeight="1" thickBot="1">
      <c r="A383" s="448"/>
      <c r="B383" s="442"/>
      <c r="C383" s="445"/>
      <c r="D383" s="67" t="s">
        <v>11</v>
      </c>
      <c r="E383" s="93">
        <f t="shared" si="12"/>
        <v>3.6724299999999994</v>
      </c>
      <c r="F383" s="93">
        <f t="shared" si="12"/>
        <v>3.6311716899999995</v>
      </c>
      <c r="G383" s="93">
        <f t="shared" si="12"/>
        <v>3.6041816899999994</v>
      </c>
      <c r="H383" s="93">
        <f t="shared" si="12"/>
        <v>10.25763</v>
      </c>
      <c r="I383" s="93">
        <f t="shared" si="12"/>
        <v>10.23859</v>
      </c>
      <c r="J383" s="432"/>
      <c r="K383" s="93">
        <f t="shared" si="13"/>
        <v>0.24110000000000004</v>
      </c>
      <c r="L383" s="93">
        <f t="shared" si="13"/>
        <v>0.1467</v>
      </c>
      <c r="M383" s="93">
        <f t="shared" si="13"/>
        <v>0</v>
      </c>
      <c r="N383" s="92">
        <f>E383+H383+I383+K383+L383+M383</f>
        <v>24.556449999999998</v>
      </c>
    </row>
    <row r="384" spans="1:19" ht="29.25" thickBot="1">
      <c r="A384" s="111">
        <v>1</v>
      </c>
      <c r="B384" s="453" t="s">
        <v>35</v>
      </c>
      <c r="C384" s="454"/>
      <c r="D384" s="454"/>
      <c r="E384" s="454"/>
      <c r="F384" s="454"/>
      <c r="G384" s="454"/>
      <c r="H384" s="454"/>
      <c r="I384" s="454"/>
      <c r="J384" s="454"/>
      <c r="K384" s="454"/>
      <c r="L384" s="454"/>
      <c r="M384" s="454"/>
      <c r="N384" s="455"/>
      <c r="S384" s="102"/>
    </row>
    <row r="385" spans="1:14" ht="22.5" customHeight="1">
      <c r="A385" s="367" t="s">
        <v>37</v>
      </c>
      <c r="B385" s="339" t="s">
        <v>186</v>
      </c>
      <c r="C385" s="456"/>
      <c r="D385" s="57" t="s">
        <v>17</v>
      </c>
      <c r="E385" s="75">
        <f>SUM(E386:E388)</f>
        <v>0</v>
      </c>
      <c r="F385" s="75">
        <f>SUM(F386:F388)</f>
        <v>0</v>
      </c>
      <c r="G385" s="75">
        <f>SUM(G386:G388)</f>
        <v>0</v>
      </c>
      <c r="H385" s="75">
        <f>SUM(H386:H388)</f>
        <v>24</v>
      </c>
      <c r="I385" s="75">
        <f>SUM(I386:I388)</f>
        <v>240</v>
      </c>
      <c r="J385" s="364"/>
      <c r="K385" s="75">
        <f>SUM(K386:K388)</f>
        <v>0</v>
      </c>
      <c r="L385" s="75">
        <f>SUM(L386:L388)</f>
        <v>0</v>
      </c>
      <c r="M385" s="75">
        <f>SUM(M386:M388)</f>
        <v>0</v>
      </c>
      <c r="N385" s="85">
        <f>E385+H385+I385+K385+L385+M385</f>
        <v>264</v>
      </c>
    </row>
    <row r="386" spans="1:14" ht="23.25">
      <c r="A386" s="355"/>
      <c r="B386" s="340"/>
      <c r="C386" s="343"/>
      <c r="D386" s="16" t="s">
        <v>18</v>
      </c>
      <c r="E386" s="227"/>
      <c r="F386" s="227"/>
      <c r="G386" s="227"/>
      <c r="H386" s="228">
        <v>21.12</v>
      </c>
      <c r="I386" s="228">
        <v>211.2</v>
      </c>
      <c r="J386" s="365"/>
      <c r="K386" s="229"/>
      <c r="L386" s="229"/>
      <c r="M386" s="229"/>
      <c r="N386" s="264">
        <f>E386+H386+I386+K386+L386+M386</f>
        <v>232.32</v>
      </c>
    </row>
    <row r="387" spans="1:14" ht="23.25">
      <c r="A387" s="355"/>
      <c r="B387" s="340"/>
      <c r="C387" s="343"/>
      <c r="D387" s="16" t="s">
        <v>10</v>
      </c>
      <c r="E387" s="227"/>
      <c r="F387" s="227"/>
      <c r="G387" s="227"/>
      <c r="H387" s="301">
        <v>2.8656</v>
      </c>
      <c r="I387" s="300">
        <v>28.656</v>
      </c>
      <c r="J387" s="365"/>
      <c r="K387" s="229"/>
      <c r="L387" s="229"/>
      <c r="M387" s="229"/>
      <c r="N387" s="264">
        <f>E387+H387+I387+K387+L387+M387</f>
        <v>31.5216</v>
      </c>
    </row>
    <row r="388" spans="1:14" ht="22.5">
      <c r="A388" s="356"/>
      <c r="B388" s="341"/>
      <c r="C388" s="344"/>
      <c r="D388" s="17" t="s">
        <v>11</v>
      </c>
      <c r="E388" s="230"/>
      <c r="F388" s="230"/>
      <c r="G388" s="230"/>
      <c r="H388" s="299">
        <v>0.0144</v>
      </c>
      <c r="I388" s="298">
        <v>0.144</v>
      </c>
      <c r="J388" s="366"/>
      <c r="K388" s="229"/>
      <c r="L388" s="229"/>
      <c r="M388" s="229"/>
      <c r="N388" s="85">
        <f>E388+H388+I388+K388+L388+M388</f>
        <v>0.15839999999999999</v>
      </c>
    </row>
    <row r="389" spans="1:14" ht="22.5" customHeight="1">
      <c r="A389" s="354" t="s">
        <v>39</v>
      </c>
      <c r="B389" s="340" t="s">
        <v>187</v>
      </c>
      <c r="C389" s="342"/>
      <c r="D389" s="50" t="s">
        <v>17</v>
      </c>
      <c r="E389" s="75">
        <f>SUM(E390:E392)</f>
        <v>0</v>
      </c>
      <c r="F389" s="75">
        <f>SUM(F390:F392)</f>
        <v>0</v>
      </c>
      <c r="G389" s="75">
        <f>SUM(G390:G392)</f>
        <v>0</v>
      </c>
      <c r="H389" s="75">
        <f>SUM(H390:H392)</f>
        <v>0</v>
      </c>
      <c r="I389" s="75">
        <f>SUM(I390:I392)</f>
        <v>15.700000000000001</v>
      </c>
      <c r="J389" s="364"/>
      <c r="K389" s="75">
        <f>SUM(K390:K392)</f>
        <v>150</v>
      </c>
      <c r="L389" s="75">
        <f>SUM(L390:L392)</f>
        <v>0</v>
      </c>
      <c r="M389" s="75">
        <f>SUM(M390:M392)</f>
        <v>0</v>
      </c>
      <c r="N389" s="85">
        <f>E389+H389+I389+K389+L389+M389</f>
        <v>165.7</v>
      </c>
    </row>
    <row r="390" spans="1:14" ht="23.25">
      <c r="A390" s="355"/>
      <c r="B390" s="340"/>
      <c r="C390" s="343"/>
      <c r="D390" s="16" t="s">
        <v>18</v>
      </c>
      <c r="E390" s="227"/>
      <c r="F390" s="227"/>
      <c r="G390" s="227"/>
      <c r="H390" s="228"/>
      <c r="I390" s="300">
        <v>13.816</v>
      </c>
      <c r="J390" s="365"/>
      <c r="K390" s="229">
        <v>132</v>
      </c>
      <c r="L390" s="229"/>
      <c r="M390" s="229"/>
      <c r="N390" s="264">
        <f>E390+H390+I390+K390+L390+M390</f>
        <v>145.816</v>
      </c>
    </row>
    <row r="391" spans="1:14" ht="23.25">
      <c r="A391" s="355"/>
      <c r="B391" s="340"/>
      <c r="C391" s="343"/>
      <c r="D391" s="16" t="s">
        <v>10</v>
      </c>
      <c r="E391" s="227"/>
      <c r="F391" s="227"/>
      <c r="G391" s="227"/>
      <c r="H391" s="228"/>
      <c r="I391" s="288">
        <v>1.87458</v>
      </c>
      <c r="J391" s="365"/>
      <c r="K391" s="229">
        <v>17.91</v>
      </c>
      <c r="L391" s="229"/>
      <c r="M391" s="229"/>
      <c r="N391" s="264">
        <f>E391+H391+I391+K391+L391+M391</f>
        <v>19.78458</v>
      </c>
    </row>
    <row r="392" spans="1:14" ht="23.25" thickBot="1">
      <c r="A392" s="356"/>
      <c r="B392" s="340"/>
      <c r="C392" s="344"/>
      <c r="D392" s="20" t="s">
        <v>11</v>
      </c>
      <c r="E392" s="230"/>
      <c r="F392" s="230"/>
      <c r="G392" s="230"/>
      <c r="H392" s="231"/>
      <c r="I392" s="289">
        <v>0.00942</v>
      </c>
      <c r="J392" s="366"/>
      <c r="K392" s="229">
        <v>0.09</v>
      </c>
      <c r="L392" s="229"/>
      <c r="M392" s="229"/>
      <c r="N392" s="85">
        <f>E392+H392+I392+K392+L392+M392</f>
        <v>0.09942</v>
      </c>
    </row>
    <row r="393" spans="1:14" ht="22.5" customHeight="1">
      <c r="A393" s="367" t="s">
        <v>227</v>
      </c>
      <c r="B393" s="363" t="s">
        <v>188</v>
      </c>
      <c r="C393" s="342"/>
      <c r="D393" s="50" t="s">
        <v>17</v>
      </c>
      <c r="E393" s="75">
        <f>SUM(E394:E396)</f>
        <v>0</v>
      </c>
      <c r="F393" s="75">
        <f>SUM(F394:F396)</f>
        <v>0</v>
      </c>
      <c r="G393" s="75">
        <f>SUM(G394:G396)</f>
        <v>0</v>
      </c>
      <c r="H393" s="75">
        <f>SUM(H394:H396)</f>
        <v>0</v>
      </c>
      <c r="I393" s="75">
        <f>SUM(I394:I396)</f>
        <v>18</v>
      </c>
      <c r="J393" s="364"/>
      <c r="K393" s="75">
        <f>SUM(K394:K396)</f>
        <v>180.00000000000003</v>
      </c>
      <c r="L393" s="75">
        <f>SUM(L394:L396)</f>
        <v>0</v>
      </c>
      <c r="M393" s="75">
        <f>SUM(M394:M396)</f>
        <v>0</v>
      </c>
      <c r="N393" s="85">
        <f>E393+H393+I393+K393+L393+M393</f>
        <v>198.00000000000003</v>
      </c>
    </row>
    <row r="394" spans="1:14" ht="23.25">
      <c r="A394" s="355"/>
      <c r="B394" s="363"/>
      <c r="C394" s="343"/>
      <c r="D394" s="16" t="s">
        <v>18</v>
      </c>
      <c r="E394" s="227"/>
      <c r="F394" s="227"/>
      <c r="G394" s="227"/>
      <c r="H394" s="228"/>
      <c r="I394" s="228">
        <v>15.84</v>
      </c>
      <c r="J394" s="365"/>
      <c r="K394" s="229">
        <v>158.4</v>
      </c>
      <c r="L394" s="229"/>
      <c r="M394" s="229"/>
      <c r="N394" s="264">
        <f aca="true" t="shared" si="14" ref="N394:N436">E394+H394+I394+K394+L394+M394</f>
        <v>174.24</v>
      </c>
    </row>
    <row r="395" spans="1:14" ht="23.25">
      <c r="A395" s="355"/>
      <c r="B395" s="363"/>
      <c r="C395" s="343"/>
      <c r="D395" s="16" t="s">
        <v>10</v>
      </c>
      <c r="E395" s="227"/>
      <c r="F395" s="227"/>
      <c r="G395" s="227"/>
      <c r="H395" s="228"/>
      <c r="I395" s="301">
        <v>2.1492</v>
      </c>
      <c r="J395" s="365"/>
      <c r="K395" s="229">
        <v>21.49</v>
      </c>
      <c r="L395" s="229"/>
      <c r="M395" s="229"/>
      <c r="N395" s="264">
        <f t="shared" si="14"/>
        <v>23.6392</v>
      </c>
    </row>
    <row r="396" spans="1:14" ht="22.5">
      <c r="A396" s="356"/>
      <c r="B396" s="363"/>
      <c r="C396" s="344"/>
      <c r="D396" s="20" t="s">
        <v>11</v>
      </c>
      <c r="E396" s="230"/>
      <c r="F396" s="230"/>
      <c r="G396" s="230"/>
      <c r="H396" s="231"/>
      <c r="I396" s="299">
        <v>0.0108</v>
      </c>
      <c r="J396" s="366"/>
      <c r="K396" s="229">
        <v>0.11</v>
      </c>
      <c r="L396" s="229"/>
      <c r="M396" s="229"/>
      <c r="N396" s="85">
        <f t="shared" si="14"/>
        <v>0.1208</v>
      </c>
    </row>
    <row r="397" spans="1:14" ht="22.5" customHeight="1">
      <c r="A397" s="354" t="s">
        <v>228</v>
      </c>
      <c r="B397" s="363" t="s">
        <v>189</v>
      </c>
      <c r="C397" s="342"/>
      <c r="D397" s="50" t="s">
        <v>17</v>
      </c>
      <c r="E397" s="75">
        <f>SUM(E398:E400)</f>
        <v>0</v>
      </c>
      <c r="F397" s="75">
        <f>SUM(F398:F400)</f>
        <v>0</v>
      </c>
      <c r="G397" s="75">
        <f>SUM(G398:G400)</f>
        <v>0</v>
      </c>
      <c r="H397" s="75">
        <f>SUM(H398:H400)</f>
        <v>0</v>
      </c>
      <c r="I397" s="75">
        <f>SUM(I398:I400)</f>
        <v>0</v>
      </c>
      <c r="J397" s="364"/>
      <c r="K397" s="75">
        <f>SUM(K398:K400)</f>
        <v>4</v>
      </c>
      <c r="L397" s="75">
        <f>SUM(L398:L400)</f>
        <v>180</v>
      </c>
      <c r="M397" s="75">
        <f>SUM(M398:M400)</f>
        <v>0</v>
      </c>
      <c r="N397" s="85">
        <f t="shared" si="14"/>
        <v>184</v>
      </c>
    </row>
    <row r="398" spans="1:14" ht="23.25">
      <c r="A398" s="355"/>
      <c r="B398" s="363"/>
      <c r="C398" s="343"/>
      <c r="D398" s="16" t="s">
        <v>18</v>
      </c>
      <c r="E398" s="227"/>
      <c r="F398" s="227"/>
      <c r="G398" s="227"/>
      <c r="H398" s="228"/>
      <c r="I398" s="228"/>
      <c r="J398" s="365"/>
      <c r="K398" s="229">
        <v>3.52</v>
      </c>
      <c r="L398" s="229">
        <v>158.4</v>
      </c>
      <c r="M398" s="229"/>
      <c r="N398" s="264">
        <f t="shared" si="14"/>
        <v>161.92000000000002</v>
      </c>
    </row>
    <row r="399" spans="1:14" ht="23.25">
      <c r="A399" s="355"/>
      <c r="B399" s="363"/>
      <c r="C399" s="343"/>
      <c r="D399" s="16" t="s">
        <v>10</v>
      </c>
      <c r="E399" s="227"/>
      <c r="F399" s="227"/>
      <c r="G399" s="227"/>
      <c r="H399" s="228"/>
      <c r="I399" s="228"/>
      <c r="J399" s="365"/>
      <c r="K399" s="303">
        <v>0.4776</v>
      </c>
      <c r="L399" s="302">
        <v>21.492</v>
      </c>
      <c r="M399" s="229"/>
      <c r="N399" s="264">
        <f t="shared" si="14"/>
        <v>21.9696</v>
      </c>
    </row>
    <row r="400" spans="1:14" ht="23.25" thickBot="1">
      <c r="A400" s="356"/>
      <c r="B400" s="363"/>
      <c r="C400" s="344"/>
      <c r="D400" s="20" t="s">
        <v>11</v>
      </c>
      <c r="E400" s="230"/>
      <c r="F400" s="230"/>
      <c r="G400" s="230"/>
      <c r="H400" s="231"/>
      <c r="I400" s="231"/>
      <c r="J400" s="366"/>
      <c r="K400" s="303">
        <v>0.0024</v>
      </c>
      <c r="L400" s="302">
        <v>0.108</v>
      </c>
      <c r="M400" s="229"/>
      <c r="N400" s="85">
        <f t="shared" si="14"/>
        <v>0.1104</v>
      </c>
    </row>
    <row r="401" spans="1:14" ht="22.5" customHeight="1">
      <c r="A401" s="367" t="s">
        <v>229</v>
      </c>
      <c r="B401" s="363" t="s">
        <v>190</v>
      </c>
      <c r="C401" s="342"/>
      <c r="D401" s="50" t="s">
        <v>17</v>
      </c>
      <c r="E401" s="75">
        <f>SUM(E402:E404)</f>
        <v>12.09305</v>
      </c>
      <c r="F401" s="75">
        <f>SUM(F402:F404)</f>
        <v>9.01916876</v>
      </c>
      <c r="G401" s="75">
        <f>SUM(G402:G404)</f>
        <v>9.01916876</v>
      </c>
      <c r="H401" s="75">
        <f>SUM(H402:H404)</f>
        <v>0</v>
      </c>
      <c r="I401" s="75">
        <f>SUM(I402:I404)</f>
        <v>0</v>
      </c>
      <c r="J401" s="436" t="s">
        <v>258</v>
      </c>
      <c r="K401" s="75">
        <f>SUM(K402:K404)</f>
        <v>0</v>
      </c>
      <c r="L401" s="75">
        <f>SUM(L402:L404)</f>
        <v>0</v>
      </c>
      <c r="M401" s="75">
        <f>SUM(M402:M404)</f>
        <v>0</v>
      </c>
      <c r="N401" s="85">
        <f t="shared" si="14"/>
        <v>12.09305</v>
      </c>
    </row>
    <row r="402" spans="1:14" ht="23.25">
      <c r="A402" s="355"/>
      <c r="B402" s="363"/>
      <c r="C402" s="343"/>
      <c r="D402" s="16" t="s">
        <v>18</v>
      </c>
      <c r="E402" s="227"/>
      <c r="F402" s="227"/>
      <c r="G402" s="227"/>
      <c r="H402" s="228"/>
      <c r="I402" s="228"/>
      <c r="J402" s="365"/>
      <c r="K402" s="229"/>
      <c r="L402" s="229"/>
      <c r="M402" s="229"/>
      <c r="N402" s="264">
        <f t="shared" si="14"/>
        <v>0</v>
      </c>
    </row>
    <row r="403" spans="1:14" ht="23.25">
      <c r="A403" s="355"/>
      <c r="B403" s="363"/>
      <c r="C403" s="343"/>
      <c r="D403" s="16" t="s">
        <v>10</v>
      </c>
      <c r="E403" s="273">
        <v>11.97332</v>
      </c>
      <c r="F403" s="273">
        <v>8.92897707</v>
      </c>
      <c r="G403" s="273">
        <v>8.92897707</v>
      </c>
      <c r="H403" s="228"/>
      <c r="I403" s="228"/>
      <c r="J403" s="365"/>
      <c r="K403" s="229"/>
      <c r="L403" s="229"/>
      <c r="M403" s="229"/>
      <c r="N403" s="264">
        <f t="shared" si="14"/>
        <v>11.97332</v>
      </c>
    </row>
    <row r="404" spans="1:14" ht="22.5">
      <c r="A404" s="356"/>
      <c r="B404" s="363"/>
      <c r="C404" s="344"/>
      <c r="D404" s="20" t="s">
        <v>11</v>
      </c>
      <c r="E404" s="274">
        <v>0.11973</v>
      </c>
      <c r="F404" s="274">
        <v>0.09019169</v>
      </c>
      <c r="G404" s="274">
        <v>0.09019169</v>
      </c>
      <c r="H404" s="231"/>
      <c r="I404" s="231"/>
      <c r="J404" s="366"/>
      <c r="K404" s="229"/>
      <c r="L404" s="229"/>
      <c r="M404" s="229"/>
      <c r="N404" s="85">
        <f t="shared" si="14"/>
        <v>0.11973</v>
      </c>
    </row>
    <row r="405" spans="1:14" ht="22.5" customHeight="1">
      <c r="A405" s="354" t="s">
        <v>230</v>
      </c>
      <c r="B405" s="363" t="s">
        <v>191</v>
      </c>
      <c r="C405" s="342"/>
      <c r="D405" s="50" t="s">
        <v>17</v>
      </c>
      <c r="E405" s="75">
        <f>SUM(E406:E408)</f>
        <v>9.95598</v>
      </c>
      <c r="F405" s="75">
        <f>SUM(F406:F408)</f>
        <v>8.89168</v>
      </c>
      <c r="G405" s="75">
        <f>SUM(G406:G408)</f>
        <v>8.89168</v>
      </c>
      <c r="H405" s="75">
        <f>SUM(H406:H408)</f>
        <v>0</v>
      </c>
      <c r="I405" s="75">
        <f>SUM(I406:I408)</f>
        <v>0</v>
      </c>
      <c r="J405" s="364" t="s">
        <v>266</v>
      </c>
      <c r="K405" s="75">
        <f>SUM(K406:K408)</f>
        <v>0</v>
      </c>
      <c r="L405" s="75">
        <f>SUM(L406:L408)</f>
        <v>0</v>
      </c>
      <c r="M405" s="75">
        <f>SUM(M406:M408)</f>
        <v>0</v>
      </c>
      <c r="N405" s="85">
        <f t="shared" si="14"/>
        <v>9.95598</v>
      </c>
    </row>
    <row r="406" spans="1:14" ht="23.25">
      <c r="A406" s="355"/>
      <c r="B406" s="363"/>
      <c r="C406" s="343"/>
      <c r="D406" s="16" t="s">
        <v>18</v>
      </c>
      <c r="E406" s="227"/>
      <c r="F406" s="227"/>
      <c r="G406" s="227"/>
      <c r="H406" s="228"/>
      <c r="I406" s="228"/>
      <c r="J406" s="365"/>
      <c r="K406" s="229"/>
      <c r="L406" s="229"/>
      <c r="M406" s="229"/>
      <c r="N406" s="264">
        <f t="shared" si="14"/>
        <v>0</v>
      </c>
    </row>
    <row r="407" spans="1:14" ht="23.25">
      <c r="A407" s="355"/>
      <c r="B407" s="363"/>
      <c r="C407" s="343"/>
      <c r="D407" s="16" t="s">
        <v>10</v>
      </c>
      <c r="E407" s="273">
        <v>9.85706</v>
      </c>
      <c r="F407" s="273">
        <v>8.80276</v>
      </c>
      <c r="G407" s="273">
        <v>8.80276</v>
      </c>
      <c r="H407" s="228"/>
      <c r="I407" s="228"/>
      <c r="J407" s="365"/>
      <c r="K407" s="229"/>
      <c r="L407" s="229"/>
      <c r="M407" s="229"/>
      <c r="N407" s="264">
        <f t="shared" si="14"/>
        <v>9.85706</v>
      </c>
    </row>
    <row r="408" spans="1:14" ht="33" customHeight="1" thickBot="1">
      <c r="A408" s="356"/>
      <c r="B408" s="363"/>
      <c r="C408" s="344"/>
      <c r="D408" s="20" t="s">
        <v>11</v>
      </c>
      <c r="E408" s="274">
        <v>0.09892</v>
      </c>
      <c r="F408" s="274">
        <v>0.08892</v>
      </c>
      <c r="G408" s="274">
        <v>0.08892</v>
      </c>
      <c r="H408" s="231"/>
      <c r="I408" s="231"/>
      <c r="J408" s="366"/>
      <c r="K408" s="229"/>
      <c r="L408" s="229"/>
      <c r="M408" s="229"/>
      <c r="N408" s="85">
        <f t="shared" si="14"/>
        <v>0.09892</v>
      </c>
    </row>
    <row r="409" spans="1:14" ht="22.5" customHeight="1">
      <c r="A409" s="367" t="s">
        <v>231</v>
      </c>
      <c r="B409" s="363" t="s">
        <v>192</v>
      </c>
      <c r="C409" s="342"/>
      <c r="D409" s="50" t="s">
        <v>17</v>
      </c>
      <c r="E409" s="75">
        <f>SUM(E410:E412)</f>
        <v>0</v>
      </c>
      <c r="F409" s="75">
        <f>SUM(F410:F412)</f>
        <v>0</v>
      </c>
      <c r="G409" s="75">
        <f>SUM(G410:G412)</f>
        <v>0</v>
      </c>
      <c r="H409" s="75">
        <f>SUM(H410:H412)</f>
        <v>8.208</v>
      </c>
      <c r="I409" s="75">
        <f>SUM(I410:I412)</f>
        <v>0</v>
      </c>
      <c r="J409" s="364"/>
      <c r="K409" s="75">
        <f>SUM(K410:K412)</f>
        <v>0</v>
      </c>
      <c r="L409" s="75">
        <f>SUM(L410:L412)</f>
        <v>0</v>
      </c>
      <c r="M409" s="75">
        <f>SUM(M410:M412)</f>
        <v>0</v>
      </c>
      <c r="N409" s="85">
        <f t="shared" si="14"/>
        <v>8.208</v>
      </c>
    </row>
    <row r="410" spans="1:14" ht="23.25">
      <c r="A410" s="355"/>
      <c r="B410" s="363"/>
      <c r="C410" s="343"/>
      <c r="D410" s="16" t="s">
        <v>18</v>
      </c>
      <c r="E410" s="227"/>
      <c r="F410" s="227"/>
      <c r="G410" s="227"/>
      <c r="H410" s="228"/>
      <c r="I410" s="228"/>
      <c r="J410" s="365"/>
      <c r="K410" s="229"/>
      <c r="L410" s="229"/>
      <c r="M410" s="229"/>
      <c r="N410" s="264">
        <f t="shared" si="14"/>
        <v>0</v>
      </c>
    </row>
    <row r="411" spans="1:14" ht="23.25">
      <c r="A411" s="355"/>
      <c r="B411" s="363"/>
      <c r="C411" s="343"/>
      <c r="D411" s="16" t="s">
        <v>10</v>
      </c>
      <c r="E411" s="227"/>
      <c r="F411" s="227"/>
      <c r="G411" s="227"/>
      <c r="H411" s="288">
        <v>8.12592</v>
      </c>
      <c r="I411" s="228"/>
      <c r="J411" s="365"/>
      <c r="K411" s="229"/>
      <c r="L411" s="229"/>
      <c r="M411" s="229"/>
      <c r="N411" s="264">
        <f t="shared" si="14"/>
        <v>8.12592</v>
      </c>
    </row>
    <row r="412" spans="1:14" ht="22.5">
      <c r="A412" s="356"/>
      <c r="B412" s="363"/>
      <c r="C412" s="344"/>
      <c r="D412" s="20" t="s">
        <v>11</v>
      </c>
      <c r="E412" s="230"/>
      <c r="F412" s="230"/>
      <c r="G412" s="230"/>
      <c r="H412" s="289">
        <v>0.08208</v>
      </c>
      <c r="I412" s="231"/>
      <c r="J412" s="366"/>
      <c r="K412" s="229"/>
      <c r="L412" s="229"/>
      <c r="M412" s="229"/>
      <c r="N412" s="85">
        <f t="shared" si="14"/>
        <v>0.08208</v>
      </c>
    </row>
    <row r="413" spans="1:14" ht="22.5" customHeight="1">
      <c r="A413" s="354" t="s">
        <v>232</v>
      </c>
      <c r="B413" s="363" t="s">
        <v>193</v>
      </c>
      <c r="C413" s="342"/>
      <c r="D413" s="50" t="s">
        <v>17</v>
      </c>
      <c r="E413" s="75">
        <f>SUM(E414:E416)</f>
        <v>0</v>
      </c>
      <c r="F413" s="75">
        <f>SUM(F414:F416)</f>
        <v>0</v>
      </c>
      <c r="G413" s="75">
        <f>SUM(G414:G416)</f>
        <v>0</v>
      </c>
      <c r="H413" s="75">
        <f>SUM(H414:H416)</f>
        <v>4.7974000000000006</v>
      </c>
      <c r="I413" s="75">
        <f>SUM(I414:I416)</f>
        <v>0</v>
      </c>
      <c r="J413" s="364"/>
      <c r="K413" s="75">
        <f>SUM(K414:K416)</f>
        <v>0</v>
      </c>
      <c r="L413" s="75">
        <f>SUM(L414:L416)</f>
        <v>0</v>
      </c>
      <c r="M413" s="75">
        <f>SUM(M414:M416)</f>
        <v>0</v>
      </c>
      <c r="N413" s="85">
        <f t="shared" si="14"/>
        <v>4.7974000000000006</v>
      </c>
    </row>
    <row r="414" spans="1:14" ht="23.25">
      <c r="A414" s="355"/>
      <c r="B414" s="363"/>
      <c r="C414" s="343"/>
      <c r="D414" s="16" t="s">
        <v>18</v>
      </c>
      <c r="E414" s="227"/>
      <c r="F414" s="227"/>
      <c r="G414" s="227"/>
      <c r="H414" s="228"/>
      <c r="I414" s="228"/>
      <c r="J414" s="365"/>
      <c r="K414" s="229"/>
      <c r="L414" s="229"/>
      <c r="M414" s="229"/>
      <c r="N414" s="264">
        <f t="shared" si="14"/>
        <v>0</v>
      </c>
    </row>
    <row r="415" spans="1:14" ht="23.25">
      <c r="A415" s="355"/>
      <c r="B415" s="363"/>
      <c r="C415" s="343"/>
      <c r="D415" s="16" t="s">
        <v>10</v>
      </c>
      <c r="E415" s="227"/>
      <c r="F415" s="227"/>
      <c r="G415" s="227"/>
      <c r="H415" s="288">
        <v>4.74943</v>
      </c>
      <c r="I415" s="228"/>
      <c r="J415" s="365"/>
      <c r="K415" s="229"/>
      <c r="L415" s="229"/>
      <c r="M415" s="229"/>
      <c r="N415" s="264">
        <f t="shared" si="14"/>
        <v>4.74943</v>
      </c>
    </row>
    <row r="416" spans="1:14" ht="23.25" thickBot="1">
      <c r="A416" s="356"/>
      <c r="B416" s="363"/>
      <c r="C416" s="344"/>
      <c r="D416" s="20" t="s">
        <v>11</v>
      </c>
      <c r="E416" s="230"/>
      <c r="F416" s="230"/>
      <c r="G416" s="230"/>
      <c r="H416" s="289">
        <v>0.04797</v>
      </c>
      <c r="I416" s="231"/>
      <c r="J416" s="366"/>
      <c r="K416" s="229"/>
      <c r="L416" s="229"/>
      <c r="M416" s="229"/>
      <c r="N416" s="85">
        <f t="shared" si="14"/>
        <v>0.04797</v>
      </c>
    </row>
    <row r="417" spans="1:14" ht="22.5" customHeight="1">
      <c r="A417" s="367" t="s">
        <v>233</v>
      </c>
      <c r="B417" s="363" t="s">
        <v>194</v>
      </c>
      <c r="C417" s="342"/>
      <c r="D417" s="50" t="s">
        <v>17</v>
      </c>
      <c r="E417" s="75">
        <f>SUM(E418:E420)</f>
        <v>0</v>
      </c>
      <c r="F417" s="75">
        <f>SUM(F418:F420)</f>
        <v>0</v>
      </c>
      <c r="G417" s="75">
        <f>SUM(G418:G420)</f>
        <v>0</v>
      </c>
      <c r="H417" s="75">
        <f>SUM(H418:H420)</f>
        <v>3.2868</v>
      </c>
      <c r="I417" s="75">
        <f>SUM(I418:I420)</f>
        <v>0</v>
      </c>
      <c r="J417" s="364"/>
      <c r="K417" s="75">
        <f>SUM(K418:K420)</f>
        <v>0</v>
      </c>
      <c r="L417" s="75">
        <f>SUM(L418:L420)</f>
        <v>0</v>
      </c>
      <c r="M417" s="75">
        <f>SUM(M418:M420)</f>
        <v>0</v>
      </c>
      <c r="N417" s="85">
        <f t="shared" si="14"/>
        <v>3.2868</v>
      </c>
    </row>
    <row r="418" spans="1:14" ht="23.25">
      <c r="A418" s="355"/>
      <c r="B418" s="363"/>
      <c r="C418" s="343"/>
      <c r="D418" s="16" t="s">
        <v>18</v>
      </c>
      <c r="E418" s="227"/>
      <c r="F418" s="227"/>
      <c r="G418" s="227"/>
      <c r="H418" s="228"/>
      <c r="I418" s="228"/>
      <c r="J418" s="365"/>
      <c r="K418" s="229"/>
      <c r="L418" s="229"/>
      <c r="M418" s="229"/>
      <c r="N418" s="264">
        <f t="shared" si="14"/>
        <v>0</v>
      </c>
    </row>
    <row r="419" spans="1:14" ht="23.25">
      <c r="A419" s="355"/>
      <c r="B419" s="363"/>
      <c r="C419" s="343"/>
      <c r="D419" s="16" t="s">
        <v>10</v>
      </c>
      <c r="E419" s="227"/>
      <c r="F419" s="227"/>
      <c r="G419" s="227"/>
      <c r="H419" s="288">
        <v>3.25393</v>
      </c>
      <c r="I419" s="228"/>
      <c r="J419" s="365"/>
      <c r="K419" s="229"/>
      <c r="L419" s="229"/>
      <c r="M419" s="229"/>
      <c r="N419" s="264">
        <f t="shared" si="14"/>
        <v>3.25393</v>
      </c>
    </row>
    <row r="420" spans="1:14" ht="22.5">
      <c r="A420" s="356"/>
      <c r="B420" s="363"/>
      <c r="C420" s="344"/>
      <c r="D420" s="20" t="s">
        <v>11</v>
      </c>
      <c r="E420" s="230"/>
      <c r="F420" s="230"/>
      <c r="G420" s="230"/>
      <c r="H420" s="289">
        <v>0.03287</v>
      </c>
      <c r="I420" s="231"/>
      <c r="J420" s="366"/>
      <c r="K420" s="229"/>
      <c r="L420" s="229"/>
      <c r="M420" s="229"/>
      <c r="N420" s="85">
        <f t="shared" si="14"/>
        <v>0.03287</v>
      </c>
    </row>
    <row r="421" spans="1:14" ht="22.5" customHeight="1">
      <c r="A421" s="354" t="s">
        <v>234</v>
      </c>
      <c r="B421" s="363" t="s">
        <v>195</v>
      </c>
      <c r="C421" s="342"/>
      <c r="D421" s="50" t="s">
        <v>17</v>
      </c>
      <c r="E421" s="75">
        <f>SUM(E422:E424)</f>
        <v>0</v>
      </c>
      <c r="F421" s="75">
        <f>SUM(F422:F424)</f>
        <v>0</v>
      </c>
      <c r="G421" s="75">
        <f>SUM(G422:G424)</f>
        <v>0</v>
      </c>
      <c r="H421" s="75">
        <f>SUM(H422:H424)</f>
        <v>8.03055</v>
      </c>
      <c r="I421" s="75">
        <f>SUM(I422:I424)</f>
        <v>0</v>
      </c>
      <c r="J421" s="364"/>
      <c r="K421" s="75">
        <f>SUM(K422:K424)</f>
        <v>0</v>
      </c>
      <c r="L421" s="75">
        <f>SUM(L422:L424)</f>
        <v>0</v>
      </c>
      <c r="M421" s="75">
        <f>SUM(M422:M424)</f>
        <v>0</v>
      </c>
      <c r="N421" s="85">
        <f t="shared" si="14"/>
        <v>8.03055</v>
      </c>
    </row>
    <row r="422" spans="1:14" ht="23.25">
      <c r="A422" s="355"/>
      <c r="B422" s="363"/>
      <c r="C422" s="343"/>
      <c r="D422" s="16" t="s">
        <v>18</v>
      </c>
      <c r="E422" s="227"/>
      <c r="F422" s="227"/>
      <c r="G422" s="227"/>
      <c r="H422" s="228"/>
      <c r="I422" s="228"/>
      <c r="J422" s="365"/>
      <c r="K422" s="229"/>
      <c r="L422" s="229"/>
      <c r="M422" s="229"/>
      <c r="N422" s="264">
        <f t="shared" si="14"/>
        <v>0</v>
      </c>
    </row>
    <row r="423" spans="1:14" ht="23.25">
      <c r="A423" s="355"/>
      <c r="B423" s="363"/>
      <c r="C423" s="343"/>
      <c r="D423" s="16" t="s">
        <v>10</v>
      </c>
      <c r="E423" s="227"/>
      <c r="F423" s="227"/>
      <c r="G423" s="227"/>
      <c r="H423" s="288">
        <v>7.95024</v>
      </c>
      <c r="I423" s="228"/>
      <c r="J423" s="365"/>
      <c r="K423" s="229"/>
      <c r="L423" s="229"/>
      <c r="M423" s="229"/>
      <c r="N423" s="264">
        <f t="shared" si="14"/>
        <v>7.95024</v>
      </c>
    </row>
    <row r="424" spans="1:14" ht="22.5">
      <c r="A424" s="356"/>
      <c r="B424" s="363"/>
      <c r="C424" s="344"/>
      <c r="D424" s="20" t="s">
        <v>11</v>
      </c>
      <c r="E424" s="230"/>
      <c r="F424" s="230"/>
      <c r="G424" s="230"/>
      <c r="H424" s="289">
        <v>0.08031</v>
      </c>
      <c r="I424" s="231"/>
      <c r="J424" s="366"/>
      <c r="K424" s="229"/>
      <c r="L424" s="229"/>
      <c r="M424" s="229"/>
      <c r="N424" s="85">
        <f t="shared" si="14"/>
        <v>0.08031</v>
      </c>
    </row>
    <row r="425" spans="1:14" ht="22.5" customHeight="1">
      <c r="A425" s="354" t="s">
        <v>235</v>
      </c>
      <c r="B425" s="363" t="s">
        <v>196</v>
      </c>
      <c r="C425" s="342"/>
      <c r="D425" s="50" t="s">
        <v>17</v>
      </c>
      <c r="E425" s="75">
        <f>SUM(E426:E428)</f>
        <v>0</v>
      </c>
      <c r="F425" s="75">
        <f>SUM(F426:F428)</f>
        <v>0</v>
      </c>
      <c r="G425" s="75">
        <f>SUM(G426:G428)</f>
        <v>0</v>
      </c>
      <c r="H425" s="75">
        <f>SUM(H426:H428)</f>
        <v>0</v>
      </c>
      <c r="I425" s="75">
        <f>SUM(I426:I428)</f>
        <v>5.5527</v>
      </c>
      <c r="J425" s="364"/>
      <c r="K425" s="75">
        <f>SUM(K426:K428)</f>
        <v>0</v>
      </c>
      <c r="L425" s="75">
        <f>SUM(L426:L428)</f>
        <v>0</v>
      </c>
      <c r="M425" s="75">
        <f>SUM(M426:M428)</f>
        <v>0</v>
      </c>
      <c r="N425" s="85">
        <f t="shared" si="14"/>
        <v>5.5527</v>
      </c>
    </row>
    <row r="426" spans="1:14" ht="23.25">
      <c r="A426" s="355"/>
      <c r="B426" s="363"/>
      <c r="C426" s="343"/>
      <c r="D426" s="16" t="s">
        <v>18</v>
      </c>
      <c r="E426" s="227"/>
      <c r="F426" s="227"/>
      <c r="G426" s="227"/>
      <c r="H426" s="228"/>
      <c r="I426" s="228"/>
      <c r="J426" s="365"/>
      <c r="K426" s="229"/>
      <c r="L426" s="229"/>
      <c r="M426" s="229"/>
      <c r="N426" s="264">
        <f t="shared" si="14"/>
        <v>0</v>
      </c>
    </row>
    <row r="427" spans="1:14" ht="23.25">
      <c r="A427" s="355"/>
      <c r="B427" s="363"/>
      <c r="C427" s="343"/>
      <c r="D427" s="16" t="s">
        <v>10</v>
      </c>
      <c r="E427" s="227"/>
      <c r="F427" s="227"/>
      <c r="G427" s="227"/>
      <c r="H427" s="228"/>
      <c r="I427" s="288">
        <v>5.49717</v>
      </c>
      <c r="J427" s="365"/>
      <c r="K427" s="229"/>
      <c r="L427" s="229"/>
      <c r="M427" s="229"/>
      <c r="N427" s="264">
        <f t="shared" si="14"/>
        <v>5.49717</v>
      </c>
    </row>
    <row r="428" spans="1:14" ht="22.5">
      <c r="A428" s="356"/>
      <c r="B428" s="363"/>
      <c r="C428" s="344"/>
      <c r="D428" s="20" t="s">
        <v>11</v>
      </c>
      <c r="E428" s="230"/>
      <c r="F428" s="230"/>
      <c r="G428" s="230"/>
      <c r="H428" s="231"/>
      <c r="I428" s="289">
        <v>0.05553</v>
      </c>
      <c r="J428" s="366"/>
      <c r="K428" s="229"/>
      <c r="L428" s="229"/>
      <c r="M428" s="229"/>
      <c r="N428" s="85">
        <f t="shared" si="14"/>
        <v>0.05553</v>
      </c>
    </row>
    <row r="429" spans="1:14" ht="22.5" customHeight="1">
      <c r="A429" s="354" t="s">
        <v>236</v>
      </c>
      <c r="B429" s="363" t="s">
        <v>197</v>
      </c>
      <c r="C429" s="342"/>
      <c r="D429" s="50" t="s">
        <v>17</v>
      </c>
      <c r="E429" s="75">
        <f>SUM(E430:E432)</f>
        <v>0</v>
      </c>
      <c r="F429" s="75">
        <f>SUM(F430:F432)</f>
        <v>0</v>
      </c>
      <c r="G429" s="75">
        <f>SUM(G430:G432)</f>
        <v>0</v>
      </c>
      <c r="H429" s="75">
        <f>SUM(H430:H432)</f>
        <v>0</v>
      </c>
      <c r="I429" s="75">
        <f>SUM(I430:I432)</f>
        <v>1.8841999999999999</v>
      </c>
      <c r="J429" s="364"/>
      <c r="K429" s="75">
        <f>SUM(K430:K432)</f>
        <v>0</v>
      </c>
      <c r="L429" s="75">
        <f>SUM(L430:L432)</f>
        <v>0</v>
      </c>
      <c r="M429" s="75">
        <f>SUM(M430:M432)</f>
        <v>0</v>
      </c>
      <c r="N429" s="85">
        <f t="shared" si="14"/>
        <v>1.8841999999999999</v>
      </c>
    </row>
    <row r="430" spans="1:14" ht="23.25">
      <c r="A430" s="355"/>
      <c r="B430" s="363"/>
      <c r="C430" s="343"/>
      <c r="D430" s="16" t="s">
        <v>18</v>
      </c>
      <c r="E430" s="227"/>
      <c r="F430" s="227"/>
      <c r="G430" s="227"/>
      <c r="H430" s="228"/>
      <c r="I430" s="228"/>
      <c r="J430" s="365"/>
      <c r="K430" s="229"/>
      <c r="L430" s="229"/>
      <c r="M430" s="229"/>
      <c r="N430" s="264">
        <f t="shared" si="14"/>
        <v>0</v>
      </c>
    </row>
    <row r="431" spans="1:14" ht="23.25">
      <c r="A431" s="355"/>
      <c r="B431" s="363"/>
      <c r="C431" s="343"/>
      <c r="D431" s="16" t="s">
        <v>10</v>
      </c>
      <c r="E431" s="227"/>
      <c r="F431" s="227"/>
      <c r="G431" s="227"/>
      <c r="H431" s="228"/>
      <c r="I431" s="288">
        <v>1.86536</v>
      </c>
      <c r="J431" s="365"/>
      <c r="K431" s="229"/>
      <c r="L431" s="229"/>
      <c r="M431" s="229"/>
      <c r="N431" s="264">
        <f t="shared" si="14"/>
        <v>1.86536</v>
      </c>
    </row>
    <row r="432" spans="1:14" ht="22.5">
      <c r="A432" s="356"/>
      <c r="B432" s="363"/>
      <c r="C432" s="344"/>
      <c r="D432" s="20" t="s">
        <v>11</v>
      </c>
      <c r="E432" s="230"/>
      <c r="F432" s="230"/>
      <c r="G432" s="230"/>
      <c r="H432" s="231"/>
      <c r="I432" s="289">
        <v>0.01884</v>
      </c>
      <c r="J432" s="366"/>
      <c r="K432" s="229"/>
      <c r="L432" s="229"/>
      <c r="M432" s="229"/>
      <c r="N432" s="85">
        <f t="shared" si="14"/>
        <v>0.01884</v>
      </c>
    </row>
    <row r="433" spans="1:14" ht="22.5" customHeight="1">
      <c r="A433" s="354" t="s">
        <v>237</v>
      </c>
      <c r="B433" s="363" t="s">
        <v>198</v>
      </c>
      <c r="C433" s="342"/>
      <c r="D433" s="50" t="s">
        <v>17</v>
      </c>
      <c r="E433" s="75">
        <f>SUM(E434:E436)</f>
        <v>0</v>
      </c>
      <c r="F433" s="75">
        <f>SUM(F434:F436)</f>
        <v>0</v>
      </c>
      <c r="G433" s="75">
        <f>SUM(G434:G436)</f>
        <v>0</v>
      </c>
      <c r="H433" s="75">
        <f>SUM(H434:H436)</f>
        <v>0</v>
      </c>
      <c r="I433" s="75">
        <f>SUM(I434:I436)</f>
        <v>0</v>
      </c>
      <c r="J433" s="364"/>
      <c r="K433" s="75">
        <f>SUM(K434:K436)</f>
        <v>3.87</v>
      </c>
      <c r="L433" s="75">
        <f>SUM(L434:L436)</f>
        <v>3.7809</v>
      </c>
      <c r="M433" s="75">
        <f>SUM(M434:M436)</f>
        <v>0</v>
      </c>
      <c r="N433" s="85">
        <f t="shared" si="14"/>
        <v>7.6509</v>
      </c>
    </row>
    <row r="434" spans="1:14" ht="23.25">
      <c r="A434" s="355"/>
      <c r="B434" s="363"/>
      <c r="C434" s="343"/>
      <c r="D434" s="16" t="s">
        <v>18</v>
      </c>
      <c r="E434" s="227"/>
      <c r="F434" s="227"/>
      <c r="G434" s="227"/>
      <c r="H434" s="228"/>
      <c r="I434" s="228"/>
      <c r="J434" s="365"/>
      <c r="K434" s="229"/>
      <c r="L434" s="229"/>
      <c r="M434" s="229"/>
      <c r="N434" s="264">
        <f t="shared" si="14"/>
        <v>0</v>
      </c>
    </row>
    <row r="435" spans="1:14" ht="23.25">
      <c r="A435" s="355"/>
      <c r="B435" s="363"/>
      <c r="C435" s="343"/>
      <c r="D435" s="16" t="s">
        <v>10</v>
      </c>
      <c r="E435" s="227"/>
      <c r="F435" s="227"/>
      <c r="G435" s="227"/>
      <c r="H435" s="228"/>
      <c r="I435" s="228"/>
      <c r="J435" s="365"/>
      <c r="K435" s="303">
        <v>3.8313</v>
      </c>
      <c r="L435" s="303">
        <v>3.7422</v>
      </c>
      <c r="M435" s="229"/>
      <c r="N435" s="264">
        <f t="shared" si="14"/>
        <v>7.5735</v>
      </c>
    </row>
    <row r="436" spans="1:14" ht="22.5">
      <c r="A436" s="356"/>
      <c r="B436" s="363"/>
      <c r="C436" s="344"/>
      <c r="D436" s="20" t="s">
        <v>11</v>
      </c>
      <c r="E436" s="230"/>
      <c r="F436" s="230"/>
      <c r="G436" s="230"/>
      <c r="H436" s="231"/>
      <c r="I436" s="231"/>
      <c r="J436" s="366"/>
      <c r="K436" s="303">
        <v>0.0387</v>
      </c>
      <c r="L436" s="303">
        <v>0.0387</v>
      </c>
      <c r="M436" s="229"/>
      <c r="N436" s="85">
        <f t="shared" si="14"/>
        <v>0.0774</v>
      </c>
    </row>
    <row r="437" spans="1:14" ht="20.25">
      <c r="A437" s="51">
        <v>2</v>
      </c>
      <c r="B437" s="351" t="s">
        <v>48</v>
      </c>
      <c r="C437" s="352"/>
      <c r="D437" s="352"/>
      <c r="E437" s="352"/>
      <c r="F437" s="352"/>
      <c r="G437" s="352"/>
      <c r="H437" s="352"/>
      <c r="I437" s="352"/>
      <c r="J437" s="352"/>
      <c r="K437" s="352"/>
      <c r="L437" s="352"/>
      <c r="M437" s="352"/>
      <c r="N437" s="353"/>
    </row>
    <row r="438" spans="1:14" ht="22.5" customHeight="1">
      <c r="A438" s="354" t="s">
        <v>38</v>
      </c>
      <c r="B438" s="339" t="s">
        <v>199</v>
      </c>
      <c r="C438" s="342"/>
      <c r="D438" s="45" t="s">
        <v>17</v>
      </c>
      <c r="E438" s="75">
        <f>SUM(E439:E441)</f>
        <v>8.66893</v>
      </c>
      <c r="F438" s="75">
        <f>SUM(F439:F441)</f>
        <v>8.66893</v>
      </c>
      <c r="G438" s="75">
        <f>SUM(G439:G441)</f>
        <v>8.66893</v>
      </c>
      <c r="H438" s="75">
        <f>SUM(H439:H441)</f>
        <v>0</v>
      </c>
      <c r="I438" s="75">
        <f>SUM(I439:I441)</f>
        <v>0</v>
      </c>
      <c r="J438" s="436" t="s">
        <v>265</v>
      </c>
      <c r="K438" s="75">
        <f>SUM(K439:K441)</f>
        <v>0</v>
      </c>
      <c r="L438" s="75">
        <f>SUM(L439:L441)</f>
        <v>0</v>
      </c>
      <c r="M438" s="75">
        <f>SUM(M439:M441)</f>
        <v>0</v>
      </c>
      <c r="N438" s="85">
        <f>E438+H438+I438+K438+L438+M438</f>
        <v>8.66893</v>
      </c>
    </row>
    <row r="439" spans="1:14" ht="23.25">
      <c r="A439" s="355"/>
      <c r="B439" s="340"/>
      <c r="C439" s="343"/>
      <c r="D439" s="16" t="s">
        <v>18</v>
      </c>
      <c r="E439" s="227"/>
      <c r="F439" s="227"/>
      <c r="G439" s="227"/>
      <c r="H439" s="228"/>
      <c r="I439" s="228"/>
      <c r="J439" s="365"/>
      <c r="K439" s="229"/>
      <c r="L439" s="229"/>
      <c r="M439" s="229"/>
      <c r="N439" s="264">
        <f>E439+H439+I439+K439+L439+M439</f>
        <v>0</v>
      </c>
    </row>
    <row r="440" spans="1:14" ht="23.25">
      <c r="A440" s="355"/>
      <c r="B440" s="340"/>
      <c r="C440" s="343"/>
      <c r="D440" s="16" t="s">
        <v>10</v>
      </c>
      <c r="E440" s="273">
        <v>7.18344</v>
      </c>
      <c r="F440" s="273">
        <v>7.18344</v>
      </c>
      <c r="G440" s="273">
        <v>7.18344</v>
      </c>
      <c r="H440" s="228"/>
      <c r="I440" s="228"/>
      <c r="J440" s="365"/>
      <c r="K440" s="229"/>
      <c r="L440" s="229"/>
      <c r="M440" s="229"/>
      <c r="N440" s="264">
        <f>E440+H440+I440+K440+L440+M440</f>
        <v>7.18344</v>
      </c>
    </row>
    <row r="441" spans="1:14" ht="42" customHeight="1">
      <c r="A441" s="356"/>
      <c r="B441" s="341"/>
      <c r="C441" s="344"/>
      <c r="D441" s="17" t="s">
        <v>11</v>
      </c>
      <c r="E441" s="274">
        <v>1.48549</v>
      </c>
      <c r="F441" s="274">
        <v>1.48549</v>
      </c>
      <c r="G441" s="274">
        <v>1.48549</v>
      </c>
      <c r="H441" s="231"/>
      <c r="I441" s="231"/>
      <c r="J441" s="366"/>
      <c r="K441" s="229"/>
      <c r="L441" s="229"/>
      <c r="M441" s="229"/>
      <c r="N441" s="85">
        <f>E441+H441+I441+K441+L441+M441</f>
        <v>1.48549</v>
      </c>
    </row>
    <row r="442" spans="1:14" ht="22.5" customHeight="1">
      <c r="A442" s="354" t="s">
        <v>238</v>
      </c>
      <c r="B442" s="339" t="s">
        <v>200</v>
      </c>
      <c r="C442" s="342"/>
      <c r="D442" s="45" t="s">
        <v>17</v>
      </c>
      <c r="E442" s="75">
        <f>SUM(E443:E445)</f>
        <v>2.6989900000000002</v>
      </c>
      <c r="F442" s="75">
        <f>SUM(F443:F445)</f>
        <v>2.6989900000000002</v>
      </c>
      <c r="G442" s="75">
        <f>SUM(G443:G445)</f>
        <v>0</v>
      </c>
      <c r="H442" s="75">
        <f>SUM(H443:H445)</f>
        <v>0</v>
      </c>
      <c r="I442" s="75">
        <f>SUM(I443:I445)</f>
        <v>0</v>
      </c>
      <c r="J442" s="436" t="s">
        <v>259</v>
      </c>
      <c r="K442" s="75">
        <f>SUM(K443:K445)</f>
        <v>0</v>
      </c>
      <c r="L442" s="75">
        <f>SUM(L443:L445)</f>
        <v>0</v>
      </c>
      <c r="M442" s="75">
        <f>SUM(M443:M445)</f>
        <v>0</v>
      </c>
      <c r="N442" s="85">
        <f>E442+H442+I442+K442+L442+M442</f>
        <v>2.6989900000000002</v>
      </c>
    </row>
    <row r="443" spans="1:14" ht="23.25">
      <c r="A443" s="355"/>
      <c r="B443" s="340"/>
      <c r="C443" s="343"/>
      <c r="D443" s="16" t="s">
        <v>18</v>
      </c>
      <c r="E443" s="227"/>
      <c r="F443" s="227"/>
      <c r="G443" s="227"/>
      <c r="H443" s="228"/>
      <c r="I443" s="228"/>
      <c r="J443" s="365"/>
      <c r="K443" s="229"/>
      <c r="L443" s="229"/>
      <c r="M443" s="229"/>
      <c r="N443" s="264">
        <f>E443+H443+I443+K443+L443+M443</f>
        <v>0</v>
      </c>
    </row>
    <row r="444" spans="1:14" ht="23.25">
      <c r="A444" s="355"/>
      <c r="B444" s="340"/>
      <c r="C444" s="343"/>
      <c r="D444" s="16" t="s">
        <v>10</v>
      </c>
      <c r="E444" s="305">
        <v>2.672</v>
      </c>
      <c r="F444" s="305">
        <v>2.672</v>
      </c>
      <c r="G444" s="227"/>
      <c r="H444" s="228"/>
      <c r="I444" s="228"/>
      <c r="J444" s="365"/>
      <c r="K444" s="229"/>
      <c r="L444" s="229"/>
      <c r="M444" s="229"/>
      <c r="N444" s="264">
        <f>E444+H444+I444+K444+L444+M444</f>
        <v>2.672</v>
      </c>
    </row>
    <row r="445" spans="1:14" ht="68.25" customHeight="1">
      <c r="A445" s="356"/>
      <c r="B445" s="341"/>
      <c r="C445" s="344"/>
      <c r="D445" s="20" t="s">
        <v>11</v>
      </c>
      <c r="E445" s="304">
        <v>0.02699</v>
      </c>
      <c r="F445" s="304">
        <v>0.02699</v>
      </c>
      <c r="G445" s="230"/>
      <c r="H445" s="231"/>
      <c r="I445" s="231"/>
      <c r="J445" s="366"/>
      <c r="K445" s="229"/>
      <c r="L445" s="229"/>
      <c r="M445" s="229"/>
      <c r="N445" s="85">
        <f>E445+H445+I445+K445+L445+M445</f>
        <v>0.02699</v>
      </c>
    </row>
    <row r="446" spans="1:14" ht="20.25">
      <c r="A446" s="51">
        <v>3</v>
      </c>
      <c r="B446" s="351" t="s">
        <v>41</v>
      </c>
      <c r="C446" s="352"/>
      <c r="D446" s="352"/>
      <c r="E446" s="352"/>
      <c r="F446" s="352"/>
      <c r="G446" s="352"/>
      <c r="H446" s="352"/>
      <c r="I446" s="352"/>
      <c r="J446" s="352"/>
      <c r="K446" s="352"/>
      <c r="L446" s="352"/>
      <c r="M446" s="352"/>
      <c r="N446" s="353"/>
    </row>
    <row r="447" spans="1:14" s="32" customFormat="1" ht="22.5">
      <c r="A447" s="354" t="s">
        <v>43</v>
      </c>
      <c r="B447" s="371" t="s">
        <v>36</v>
      </c>
      <c r="C447" s="342"/>
      <c r="D447" s="45" t="s">
        <v>17</v>
      </c>
      <c r="E447" s="75">
        <f>SUM(E448:E450)</f>
        <v>0</v>
      </c>
      <c r="F447" s="75">
        <f>SUM(F448:F450)</f>
        <v>0</v>
      </c>
      <c r="G447" s="75">
        <f>SUM(G448:G450)</f>
        <v>0</v>
      </c>
      <c r="H447" s="75">
        <f>SUM(H448:H450)</f>
        <v>0</v>
      </c>
      <c r="I447" s="75">
        <f>SUM(I448:I450)</f>
        <v>0</v>
      </c>
      <c r="J447" s="364"/>
      <c r="K447" s="75">
        <f>SUM(K448:K450)</f>
        <v>0</v>
      </c>
      <c r="L447" s="75">
        <f>SUM(L448:L450)</f>
        <v>0</v>
      </c>
      <c r="M447" s="75">
        <f>SUM(M448:M450)</f>
        <v>0</v>
      </c>
      <c r="N447" s="85">
        <f>E447+H447+I447+K447+L447+M447</f>
        <v>0</v>
      </c>
    </row>
    <row r="448" spans="1:14" s="32" customFormat="1" ht="23.25">
      <c r="A448" s="355"/>
      <c r="B448" s="421"/>
      <c r="C448" s="343"/>
      <c r="D448" s="16" t="s">
        <v>18</v>
      </c>
      <c r="E448" s="227"/>
      <c r="F448" s="227"/>
      <c r="G448" s="227"/>
      <c r="H448" s="228"/>
      <c r="I448" s="228"/>
      <c r="J448" s="365"/>
      <c r="K448" s="229"/>
      <c r="L448" s="229"/>
      <c r="M448" s="229"/>
      <c r="N448" s="264">
        <f>E448+H448+I448+K448+L448+M448</f>
        <v>0</v>
      </c>
    </row>
    <row r="449" spans="1:14" s="32" customFormat="1" ht="23.25">
      <c r="A449" s="355"/>
      <c r="B449" s="421"/>
      <c r="C449" s="343"/>
      <c r="D449" s="16" t="s">
        <v>10</v>
      </c>
      <c r="E449" s="227"/>
      <c r="F449" s="227"/>
      <c r="G449" s="227"/>
      <c r="H449" s="228"/>
      <c r="I449" s="228"/>
      <c r="J449" s="365"/>
      <c r="K449" s="229"/>
      <c r="L449" s="229"/>
      <c r="M449" s="229"/>
      <c r="N449" s="264">
        <f>E449+H449+I449+K449+L449+M449</f>
        <v>0</v>
      </c>
    </row>
    <row r="450" spans="1:14" s="32" customFormat="1" ht="22.5">
      <c r="A450" s="356"/>
      <c r="B450" s="422"/>
      <c r="C450" s="344"/>
      <c r="D450" s="20" t="s">
        <v>11</v>
      </c>
      <c r="E450" s="230"/>
      <c r="F450" s="230"/>
      <c r="G450" s="230"/>
      <c r="H450" s="231"/>
      <c r="I450" s="231"/>
      <c r="J450" s="366"/>
      <c r="K450" s="229"/>
      <c r="L450" s="229"/>
      <c r="M450" s="229"/>
      <c r="N450" s="85">
        <f>E450+H450+I450+K450+L450+M450</f>
        <v>0</v>
      </c>
    </row>
    <row r="451" spans="1:14" ht="22.5">
      <c r="A451" s="354" t="s">
        <v>46</v>
      </c>
      <c r="B451" s="371" t="s">
        <v>36</v>
      </c>
      <c r="C451" s="342"/>
      <c r="D451" s="50" t="s">
        <v>17</v>
      </c>
      <c r="E451" s="75">
        <f>SUM(E452:E454)</f>
        <v>0</v>
      </c>
      <c r="F451" s="75">
        <f>SUM(F452:F454)</f>
        <v>0</v>
      </c>
      <c r="G451" s="75">
        <f>SUM(G452:G454)</f>
        <v>0</v>
      </c>
      <c r="H451" s="75">
        <f>SUM(H452:H454)</f>
        <v>0</v>
      </c>
      <c r="I451" s="75">
        <f>SUM(I452:I454)</f>
        <v>0</v>
      </c>
      <c r="J451" s="364"/>
      <c r="K451" s="75">
        <f>SUM(K452:K454)</f>
        <v>0</v>
      </c>
      <c r="L451" s="75">
        <f>SUM(L452:L454)</f>
        <v>0</v>
      </c>
      <c r="M451" s="75">
        <f>SUM(M452:M454)</f>
        <v>0</v>
      </c>
      <c r="N451" s="85">
        <f>E451+H451+I451+K451+L451+M451</f>
        <v>0</v>
      </c>
    </row>
    <row r="452" spans="1:14" ht="23.25">
      <c r="A452" s="355"/>
      <c r="B452" s="421"/>
      <c r="C452" s="343"/>
      <c r="D452" s="16" t="s">
        <v>18</v>
      </c>
      <c r="E452" s="227"/>
      <c r="F452" s="227"/>
      <c r="G452" s="227"/>
      <c r="H452" s="228"/>
      <c r="I452" s="228"/>
      <c r="J452" s="365"/>
      <c r="K452" s="229"/>
      <c r="L452" s="229"/>
      <c r="M452" s="229"/>
      <c r="N452" s="264">
        <f>E452+H452+I452+K452+L452+M452</f>
        <v>0</v>
      </c>
    </row>
    <row r="453" spans="1:14" ht="23.25">
      <c r="A453" s="355"/>
      <c r="B453" s="421"/>
      <c r="C453" s="343"/>
      <c r="D453" s="16" t="s">
        <v>10</v>
      </c>
      <c r="E453" s="227"/>
      <c r="F453" s="227"/>
      <c r="G453" s="227"/>
      <c r="H453" s="228"/>
      <c r="I453" s="228"/>
      <c r="J453" s="365"/>
      <c r="K453" s="229"/>
      <c r="L453" s="229"/>
      <c r="M453" s="229"/>
      <c r="N453" s="264">
        <f>E453+H453+I453+K453+L453+M453</f>
        <v>0</v>
      </c>
    </row>
    <row r="454" spans="1:14" ht="22.5">
      <c r="A454" s="356"/>
      <c r="B454" s="422"/>
      <c r="C454" s="344"/>
      <c r="D454" s="20" t="s">
        <v>11</v>
      </c>
      <c r="E454" s="230"/>
      <c r="F454" s="230"/>
      <c r="G454" s="230"/>
      <c r="H454" s="231"/>
      <c r="I454" s="231"/>
      <c r="J454" s="366"/>
      <c r="K454" s="229"/>
      <c r="L454" s="229"/>
      <c r="M454" s="229"/>
      <c r="N454" s="85">
        <f>E454+H454+I454+K454+L454+M454</f>
        <v>0</v>
      </c>
    </row>
    <row r="455" spans="1:14" ht="20.25">
      <c r="A455" s="47" t="s">
        <v>47</v>
      </c>
      <c r="B455" s="36"/>
      <c r="C455" s="44"/>
      <c r="D455" s="20"/>
      <c r="E455" s="250"/>
      <c r="F455" s="250"/>
      <c r="G455" s="250"/>
      <c r="H455" s="250"/>
      <c r="I455" s="250"/>
      <c r="J455" s="250"/>
      <c r="K455" s="250"/>
      <c r="L455" s="250"/>
      <c r="M455" s="250"/>
      <c r="N455" s="250"/>
    </row>
    <row r="456" spans="1:14" s="38" customFormat="1" ht="20.25">
      <c r="A456" s="51">
        <v>4</v>
      </c>
      <c r="B456" s="351" t="s">
        <v>42</v>
      </c>
      <c r="C456" s="352"/>
      <c r="D456" s="352"/>
      <c r="E456" s="352"/>
      <c r="F456" s="352"/>
      <c r="G456" s="352"/>
      <c r="H456" s="352"/>
      <c r="I456" s="352"/>
      <c r="J456" s="352"/>
      <c r="K456" s="352"/>
      <c r="L456" s="352"/>
      <c r="M456" s="352"/>
      <c r="N456" s="353"/>
    </row>
    <row r="457" spans="1:14" ht="22.5">
      <c r="A457" s="354" t="s">
        <v>44</v>
      </c>
      <c r="B457" s="339" t="s">
        <v>201</v>
      </c>
      <c r="C457" s="342"/>
      <c r="D457" s="45" t="s">
        <v>17</v>
      </c>
      <c r="E457" s="75">
        <f>SUM(E458:E460)</f>
        <v>8.3963</v>
      </c>
      <c r="F457" s="75">
        <f>SUM(F458:F460)</f>
        <v>8.3963</v>
      </c>
      <c r="G457" s="75">
        <f>SUM(G458:G460)</f>
        <v>8.3963</v>
      </c>
      <c r="H457" s="75">
        <f>SUM(H458:H460)</f>
        <v>23</v>
      </c>
      <c r="I457" s="75">
        <f>SUM(I458:I460)</f>
        <v>10</v>
      </c>
      <c r="J457" s="436" t="s">
        <v>260</v>
      </c>
      <c r="K457" s="75">
        <f>SUM(K458:K460)</f>
        <v>0</v>
      </c>
      <c r="L457" s="75">
        <f>SUM(L458:L460)</f>
        <v>0</v>
      </c>
      <c r="M457" s="75">
        <f>SUM(M458:M460)</f>
        <v>0</v>
      </c>
      <c r="N457" s="85">
        <f>E457+H457+I457+K457+L457+M457</f>
        <v>41.3963</v>
      </c>
    </row>
    <row r="458" spans="1:14" ht="23.25">
      <c r="A458" s="355"/>
      <c r="B458" s="340"/>
      <c r="C458" s="343"/>
      <c r="D458" s="16" t="s">
        <v>18</v>
      </c>
      <c r="E458" s="227"/>
      <c r="F458" s="227"/>
      <c r="G458" s="227"/>
      <c r="H458" s="228"/>
      <c r="I458" s="228"/>
      <c r="J458" s="365"/>
      <c r="K458" s="229"/>
      <c r="L458" s="229"/>
      <c r="M458" s="229"/>
      <c r="N458" s="264">
        <f>E458+H458+I458+K458+L458+M458</f>
        <v>0</v>
      </c>
    </row>
    <row r="459" spans="1:14" ht="23.25">
      <c r="A459" s="355"/>
      <c r="B459" s="340"/>
      <c r="C459" s="343"/>
      <c r="D459" s="16" t="s">
        <v>10</v>
      </c>
      <c r="E459" s="273">
        <v>6.58076</v>
      </c>
      <c r="F459" s="273">
        <v>6.58076</v>
      </c>
      <c r="G459" s="273">
        <v>6.58076</v>
      </c>
      <c r="H459" s="228">
        <v>13</v>
      </c>
      <c r="I459" s="228"/>
      <c r="J459" s="365"/>
      <c r="K459" s="229"/>
      <c r="L459" s="229"/>
      <c r="M459" s="229"/>
      <c r="N459" s="264">
        <f>E459+H459+I459+K459+L459+M459</f>
        <v>19.580759999999998</v>
      </c>
    </row>
    <row r="460" spans="1:14" ht="207" customHeight="1">
      <c r="A460" s="356"/>
      <c r="B460" s="341"/>
      <c r="C460" s="344"/>
      <c r="D460" s="17" t="s">
        <v>11</v>
      </c>
      <c r="E460" s="274">
        <v>1.81554</v>
      </c>
      <c r="F460" s="274">
        <v>1.81554</v>
      </c>
      <c r="G460" s="274">
        <v>1.81554</v>
      </c>
      <c r="H460" s="231">
        <v>10</v>
      </c>
      <c r="I460" s="231">
        <v>10</v>
      </c>
      <c r="J460" s="366"/>
      <c r="K460" s="229"/>
      <c r="L460" s="229"/>
      <c r="M460" s="229"/>
      <c r="N460" s="85">
        <f>E460+H460+I460+K460+L460+M460</f>
        <v>21.81554</v>
      </c>
    </row>
    <row r="461" spans="1:14" ht="20.25">
      <c r="A461" s="51">
        <v>5</v>
      </c>
      <c r="B461" s="351" t="s">
        <v>45</v>
      </c>
      <c r="C461" s="352"/>
      <c r="D461" s="352"/>
      <c r="E461" s="352"/>
      <c r="F461" s="352"/>
      <c r="G461" s="352"/>
      <c r="H461" s="352"/>
      <c r="I461" s="352"/>
      <c r="J461" s="352"/>
      <c r="K461" s="352"/>
      <c r="L461" s="352"/>
      <c r="M461" s="352"/>
      <c r="N461" s="353"/>
    </row>
    <row r="462" spans="1:14" ht="22.5" customHeight="1">
      <c r="A462" s="354" t="s">
        <v>239</v>
      </c>
      <c r="B462" s="357" t="s">
        <v>202</v>
      </c>
      <c r="C462" s="342"/>
      <c r="D462" s="45" t="s">
        <v>17</v>
      </c>
      <c r="E462" s="75">
        <f>SUM(E463:E465)</f>
        <v>0.07758</v>
      </c>
      <c r="F462" s="75">
        <f>SUM(F463:F465)</f>
        <v>0.07758</v>
      </c>
      <c r="G462" s="75">
        <f>SUM(G463:G465)</f>
        <v>0.07758</v>
      </c>
      <c r="H462" s="75">
        <f>SUM(H463:H465)</f>
        <v>0</v>
      </c>
      <c r="I462" s="75">
        <f>SUM(I463:I465)</f>
        <v>0</v>
      </c>
      <c r="J462" s="360" t="s">
        <v>204</v>
      </c>
      <c r="K462" s="75">
        <f>SUM(K463:K465)</f>
        <v>0</v>
      </c>
      <c r="L462" s="75">
        <f>SUM(L463:L465)</f>
        <v>0</v>
      </c>
      <c r="M462" s="75">
        <f>SUM(M463:M465)</f>
        <v>0</v>
      </c>
      <c r="N462" s="85">
        <f>E462+H462+I462+K462+L462+M462</f>
        <v>0.07758</v>
      </c>
    </row>
    <row r="463" spans="1:14" ht="23.25">
      <c r="A463" s="355"/>
      <c r="B463" s="358"/>
      <c r="C463" s="343"/>
      <c r="D463" s="16" t="s">
        <v>18</v>
      </c>
      <c r="E463" s="227"/>
      <c r="F463" s="227"/>
      <c r="G463" s="227"/>
      <c r="H463" s="228"/>
      <c r="I463" s="228"/>
      <c r="J463" s="361"/>
      <c r="K463" s="229"/>
      <c r="L463" s="229"/>
      <c r="M463" s="229"/>
      <c r="N463" s="264">
        <f>E463+H463+I463+K463+L463+M463</f>
        <v>0</v>
      </c>
    </row>
    <row r="464" spans="1:14" ht="23.25">
      <c r="A464" s="355"/>
      <c r="B464" s="358"/>
      <c r="C464" s="343"/>
      <c r="D464" s="16" t="s">
        <v>10</v>
      </c>
      <c r="E464" s="305">
        <v>0.0768</v>
      </c>
      <c r="F464" s="305">
        <v>0.0768</v>
      </c>
      <c r="G464" s="305">
        <v>0.0768</v>
      </c>
      <c r="H464" s="228"/>
      <c r="I464" s="228"/>
      <c r="J464" s="361"/>
      <c r="K464" s="229"/>
      <c r="L464" s="229"/>
      <c r="M464" s="229"/>
      <c r="N464" s="264">
        <f>E464+H464+I464+K464+L464+M464</f>
        <v>0.0768</v>
      </c>
    </row>
    <row r="465" spans="1:14" ht="36.75" customHeight="1">
      <c r="A465" s="356"/>
      <c r="B465" s="359"/>
      <c r="C465" s="344"/>
      <c r="D465" s="17" t="s">
        <v>11</v>
      </c>
      <c r="E465" s="304">
        <v>0.00078</v>
      </c>
      <c r="F465" s="304">
        <v>0.00078</v>
      </c>
      <c r="G465" s="304">
        <v>0.00078</v>
      </c>
      <c r="H465" s="231"/>
      <c r="I465" s="231"/>
      <c r="J465" s="362"/>
      <c r="K465" s="229"/>
      <c r="L465" s="229"/>
      <c r="M465" s="229"/>
      <c r="N465" s="85">
        <f>E465+H465+I465+K465+L465+M465</f>
        <v>0.00078</v>
      </c>
    </row>
    <row r="466" spans="1:14" ht="22.5" customHeight="1">
      <c r="A466" s="354" t="s">
        <v>240</v>
      </c>
      <c r="B466" s="357" t="s">
        <v>203</v>
      </c>
      <c r="C466" s="342"/>
      <c r="D466" s="45" t="s">
        <v>17</v>
      </c>
      <c r="E466" s="75">
        <f>SUM(E467:E469)</f>
        <v>0.07</v>
      </c>
      <c r="F466" s="75">
        <f>SUM(F467:F469)</f>
        <v>0.07</v>
      </c>
      <c r="G466" s="75">
        <f>SUM(G467:G469)</f>
        <v>0.07</v>
      </c>
      <c r="H466" s="75">
        <f>SUM(H467:H469)</f>
        <v>0</v>
      </c>
      <c r="I466" s="75">
        <f>SUM(I467:I469)</f>
        <v>0</v>
      </c>
      <c r="J466" s="360" t="s">
        <v>205</v>
      </c>
      <c r="K466" s="75">
        <f>SUM(K467:K469)</f>
        <v>0</v>
      </c>
      <c r="L466" s="75">
        <f>SUM(L467:L469)</f>
        <v>0</v>
      </c>
      <c r="M466" s="75">
        <f>SUM(M467:M469)</f>
        <v>0</v>
      </c>
      <c r="N466" s="85">
        <f>E466+H466+I466+K466+L466+M466</f>
        <v>0.07</v>
      </c>
    </row>
    <row r="467" spans="1:14" s="49" customFormat="1" ht="21" customHeight="1">
      <c r="A467" s="355"/>
      <c r="B467" s="358"/>
      <c r="C467" s="343"/>
      <c r="D467" s="16" t="s">
        <v>18</v>
      </c>
      <c r="E467" s="227"/>
      <c r="F467" s="227"/>
      <c r="G467" s="227"/>
      <c r="H467" s="228"/>
      <c r="I467" s="228"/>
      <c r="J467" s="361"/>
      <c r="K467" s="229"/>
      <c r="L467" s="229"/>
      <c r="M467" s="229"/>
      <c r="N467" s="264">
        <f>E467+H467+I467+K467+L467+M467</f>
        <v>0</v>
      </c>
    </row>
    <row r="468" spans="1:14" s="49" customFormat="1" ht="21" customHeight="1">
      <c r="A468" s="355"/>
      <c r="B468" s="358"/>
      <c r="C468" s="343"/>
      <c r="D468" s="16" t="s">
        <v>10</v>
      </c>
      <c r="E468" s="305">
        <v>0.0693</v>
      </c>
      <c r="F468" s="305">
        <v>0.0693</v>
      </c>
      <c r="G468" s="305">
        <v>0.0693</v>
      </c>
      <c r="H468" s="228"/>
      <c r="I468" s="228"/>
      <c r="J468" s="361"/>
      <c r="K468" s="229"/>
      <c r="L468" s="229"/>
      <c r="M468" s="229"/>
      <c r="N468" s="264">
        <f>E468+H468+I468+K468+L468+M468</f>
        <v>0.0693</v>
      </c>
    </row>
    <row r="469" spans="1:14" s="49" customFormat="1" ht="41.25" customHeight="1">
      <c r="A469" s="356"/>
      <c r="B469" s="359"/>
      <c r="C469" s="344"/>
      <c r="D469" s="17" t="s">
        <v>11</v>
      </c>
      <c r="E469" s="304">
        <v>0.0007</v>
      </c>
      <c r="F469" s="304">
        <v>0.0007</v>
      </c>
      <c r="G469" s="304">
        <v>0.0007</v>
      </c>
      <c r="H469" s="231"/>
      <c r="I469" s="231"/>
      <c r="J469" s="362"/>
      <c r="K469" s="229"/>
      <c r="L469" s="229"/>
      <c r="M469" s="229"/>
      <c r="N469" s="85">
        <f>E469+H469+I469+K469+L469+M469</f>
        <v>0.0007</v>
      </c>
    </row>
    <row r="470" spans="1:14" ht="20.25">
      <c r="A470" s="51">
        <v>6</v>
      </c>
      <c r="B470" s="351" t="s">
        <v>206</v>
      </c>
      <c r="C470" s="352"/>
      <c r="D470" s="352"/>
      <c r="E470" s="352"/>
      <c r="F470" s="352"/>
      <c r="G470" s="352"/>
      <c r="H470" s="352"/>
      <c r="I470" s="352"/>
      <c r="J470" s="352"/>
      <c r="K470" s="352"/>
      <c r="L470" s="352"/>
      <c r="M470" s="352"/>
      <c r="N470" s="353"/>
    </row>
    <row r="471" spans="1:14" ht="22.5" customHeight="1">
      <c r="A471" s="354" t="s">
        <v>241</v>
      </c>
      <c r="B471" s="357" t="s">
        <v>207</v>
      </c>
      <c r="C471" s="342"/>
      <c r="D471" s="45" t="s">
        <v>17</v>
      </c>
      <c r="E471" s="75">
        <f>SUM(E472:E474)</f>
        <v>2.02</v>
      </c>
      <c r="F471" s="75">
        <f>SUM(F472:F474)</f>
        <v>2</v>
      </c>
      <c r="G471" s="75">
        <f>SUM(G472:G474)</f>
        <v>2</v>
      </c>
      <c r="H471" s="75">
        <f>SUM(H472:H474)</f>
        <v>0</v>
      </c>
      <c r="I471" s="75">
        <f>SUM(I472:I474)</f>
        <v>0</v>
      </c>
      <c r="J471" s="360" t="s">
        <v>257</v>
      </c>
      <c r="K471" s="75">
        <f>SUM(K472:K474)</f>
        <v>0</v>
      </c>
      <c r="L471" s="75">
        <f>SUM(L472:L474)</f>
        <v>0</v>
      </c>
      <c r="M471" s="75">
        <f>SUM(M472:M474)</f>
        <v>0</v>
      </c>
      <c r="N471" s="85">
        <f>E471+H471+I471+K471+L471+M471</f>
        <v>2.02</v>
      </c>
    </row>
    <row r="472" spans="1:14" ht="23.25">
      <c r="A472" s="355"/>
      <c r="B472" s="358"/>
      <c r="C472" s="343"/>
      <c r="D472" s="16" t="s">
        <v>18</v>
      </c>
      <c r="E472" s="227"/>
      <c r="F472" s="227"/>
      <c r="G472" s="227"/>
      <c r="H472" s="228"/>
      <c r="I472" s="228"/>
      <c r="J472" s="361"/>
      <c r="K472" s="229"/>
      <c r="L472" s="229"/>
      <c r="M472" s="229"/>
      <c r="N472" s="264">
        <f>E472+H472+I472+K472+L472+M472</f>
        <v>0</v>
      </c>
    </row>
    <row r="473" spans="1:14" ht="23.25">
      <c r="A473" s="355"/>
      <c r="B473" s="358"/>
      <c r="C473" s="343"/>
      <c r="D473" s="16" t="s">
        <v>10</v>
      </c>
      <c r="E473" s="227">
        <v>2</v>
      </c>
      <c r="F473" s="227">
        <v>1.98</v>
      </c>
      <c r="G473" s="227">
        <v>1.98</v>
      </c>
      <c r="H473" s="228"/>
      <c r="I473" s="228"/>
      <c r="J473" s="361"/>
      <c r="K473" s="229"/>
      <c r="L473" s="229"/>
      <c r="M473" s="229"/>
      <c r="N473" s="264">
        <f>E473+H473+I473+K473+L473+M473</f>
        <v>2</v>
      </c>
    </row>
    <row r="474" spans="1:14" ht="36.75" customHeight="1">
      <c r="A474" s="356"/>
      <c r="B474" s="359"/>
      <c r="C474" s="344"/>
      <c r="D474" s="17" t="s">
        <v>11</v>
      </c>
      <c r="E474" s="230">
        <v>0.02</v>
      </c>
      <c r="F474" s="230">
        <v>0.02</v>
      </c>
      <c r="G474" s="230">
        <v>0.02</v>
      </c>
      <c r="H474" s="231"/>
      <c r="I474" s="231"/>
      <c r="J474" s="362"/>
      <c r="K474" s="229"/>
      <c r="L474" s="229"/>
      <c r="M474" s="229"/>
      <c r="N474" s="85">
        <f>E474+H474+I474+K474+L474+M474</f>
        <v>0.02</v>
      </c>
    </row>
    <row r="475" spans="1:14" ht="20.25">
      <c r="A475" s="51">
        <v>7</v>
      </c>
      <c r="B475" s="351" t="s">
        <v>208</v>
      </c>
      <c r="C475" s="352"/>
      <c r="D475" s="352"/>
      <c r="E475" s="352"/>
      <c r="F475" s="352"/>
      <c r="G475" s="352"/>
      <c r="H475" s="352"/>
      <c r="I475" s="352"/>
      <c r="J475" s="352"/>
      <c r="K475" s="352"/>
      <c r="L475" s="352"/>
      <c r="M475" s="352"/>
      <c r="N475" s="353"/>
    </row>
    <row r="476" spans="1:14" ht="22.5" customHeight="1">
      <c r="A476" s="354" t="s">
        <v>242</v>
      </c>
      <c r="B476" s="339" t="s">
        <v>209</v>
      </c>
      <c r="C476" s="342"/>
      <c r="D476" s="45" t="s">
        <v>17</v>
      </c>
      <c r="E476" s="75">
        <f>SUM(E477:E479)</f>
        <v>1.57681</v>
      </c>
      <c r="F476" s="75">
        <f>SUM(F477:F479)</f>
        <v>1.39645</v>
      </c>
      <c r="G476" s="75">
        <f>SUM(G477:G479)</f>
        <v>1.39645</v>
      </c>
      <c r="H476" s="75">
        <f>SUM(H477:H479)</f>
        <v>0</v>
      </c>
      <c r="I476" s="75">
        <f>SUM(I477:I479)</f>
        <v>0</v>
      </c>
      <c r="J476" s="348" t="s">
        <v>219</v>
      </c>
      <c r="K476" s="75">
        <f>SUM(K477:K479)</f>
        <v>0</v>
      </c>
      <c r="L476" s="75">
        <f>SUM(L477:L479)</f>
        <v>0</v>
      </c>
      <c r="M476" s="75">
        <f>SUM(M477:M479)</f>
        <v>0</v>
      </c>
      <c r="N476" s="85">
        <f>E476+H476+I476+K476+L476+M476</f>
        <v>1.57681</v>
      </c>
    </row>
    <row r="477" spans="1:14" ht="23.25">
      <c r="A477" s="355"/>
      <c r="B477" s="340"/>
      <c r="C477" s="343"/>
      <c r="D477" s="16" t="s">
        <v>18</v>
      </c>
      <c r="E477" s="273">
        <v>1.53739</v>
      </c>
      <c r="F477" s="273">
        <v>1.36168</v>
      </c>
      <c r="G477" s="273">
        <v>1.36168</v>
      </c>
      <c r="H477" s="228"/>
      <c r="I477" s="228"/>
      <c r="J477" s="349"/>
      <c r="K477" s="229"/>
      <c r="L477" s="229"/>
      <c r="M477" s="229"/>
      <c r="N477" s="264">
        <f>E477+H477+I477+K477+L477+M477</f>
        <v>1.53739</v>
      </c>
    </row>
    <row r="478" spans="1:14" ht="23.25">
      <c r="A478" s="355"/>
      <c r="B478" s="340"/>
      <c r="C478" s="343"/>
      <c r="D478" s="16" t="s">
        <v>10</v>
      </c>
      <c r="E478" s="273">
        <v>0.03154</v>
      </c>
      <c r="F478" s="273">
        <v>0.02779</v>
      </c>
      <c r="G478" s="273">
        <v>0.02779</v>
      </c>
      <c r="H478" s="228"/>
      <c r="I478" s="228"/>
      <c r="J478" s="349"/>
      <c r="K478" s="229"/>
      <c r="L478" s="229"/>
      <c r="M478" s="229"/>
      <c r="N478" s="264">
        <f>E478+H478+I478+K478+L478+M478</f>
        <v>0.03154</v>
      </c>
    </row>
    <row r="479" spans="1:14" ht="52.5" customHeight="1">
      <c r="A479" s="356"/>
      <c r="B479" s="341"/>
      <c r="C479" s="344"/>
      <c r="D479" s="20" t="s">
        <v>11</v>
      </c>
      <c r="E479" s="274">
        <v>0.00788</v>
      </c>
      <c r="F479" s="274">
        <v>0.00698</v>
      </c>
      <c r="G479" s="274">
        <v>0.00698</v>
      </c>
      <c r="H479" s="231"/>
      <c r="I479" s="231"/>
      <c r="J479" s="350"/>
      <c r="K479" s="229"/>
      <c r="L479" s="229"/>
      <c r="M479" s="229"/>
      <c r="N479" s="85">
        <f>E479+H479+I479+K479+L479+M479</f>
        <v>0.00788</v>
      </c>
    </row>
    <row r="480" spans="1:14" ht="22.5" customHeight="1">
      <c r="A480" s="354" t="s">
        <v>243</v>
      </c>
      <c r="B480" s="339" t="s">
        <v>210</v>
      </c>
      <c r="C480" s="342"/>
      <c r="D480" s="50" t="s">
        <v>17</v>
      </c>
      <c r="E480" s="75">
        <f>SUM(E481:E483)</f>
        <v>1.2121199999999999</v>
      </c>
      <c r="F480" s="75">
        <f>SUM(F481:F483)</f>
        <v>1.2121199999999999</v>
      </c>
      <c r="G480" s="75">
        <f>SUM(G481:G483)</f>
        <v>1.2121199999999999</v>
      </c>
      <c r="H480" s="75">
        <f>SUM(H481:H483)</f>
        <v>0</v>
      </c>
      <c r="I480" s="75">
        <f>SUM(I481:I483)</f>
        <v>0</v>
      </c>
      <c r="J480" s="345" t="s">
        <v>262</v>
      </c>
      <c r="K480" s="75">
        <f>SUM(K481:K483)</f>
        <v>0</v>
      </c>
      <c r="L480" s="75">
        <f>SUM(L481:L483)</f>
        <v>0</v>
      </c>
      <c r="M480" s="75">
        <f>SUM(M481:M483)</f>
        <v>0</v>
      </c>
      <c r="N480" s="85">
        <f>E480+H480+I480+K480+L480+M480</f>
        <v>1.2121199999999999</v>
      </c>
    </row>
    <row r="481" spans="1:14" ht="23.25">
      <c r="A481" s="355"/>
      <c r="B481" s="340"/>
      <c r="C481" s="343"/>
      <c r="D481" s="16" t="s">
        <v>18</v>
      </c>
      <c r="E481" s="227"/>
      <c r="F481" s="227"/>
      <c r="G481" s="227"/>
      <c r="H481" s="228"/>
      <c r="I481" s="228"/>
      <c r="J481" s="346"/>
      <c r="K481" s="229"/>
      <c r="L481" s="229"/>
      <c r="M481" s="229"/>
      <c r="N481" s="264">
        <f>E481+H481+I481+K481+L481+M481</f>
        <v>0</v>
      </c>
    </row>
    <row r="482" spans="1:14" ht="23.25">
      <c r="A482" s="355"/>
      <c r="B482" s="340"/>
      <c r="C482" s="343"/>
      <c r="D482" s="16" t="s">
        <v>10</v>
      </c>
      <c r="E482" s="227">
        <v>1.2</v>
      </c>
      <c r="F482" s="227">
        <v>1.2</v>
      </c>
      <c r="G482" s="227">
        <v>1.2</v>
      </c>
      <c r="H482" s="228"/>
      <c r="I482" s="228"/>
      <c r="J482" s="346"/>
      <c r="K482" s="229"/>
      <c r="L482" s="229"/>
      <c r="M482" s="229"/>
      <c r="N482" s="264">
        <f>E482+H482+I482+K482+L482+M482</f>
        <v>1.2</v>
      </c>
    </row>
    <row r="483" spans="1:14" ht="55.5" customHeight="1">
      <c r="A483" s="356"/>
      <c r="B483" s="341"/>
      <c r="C483" s="344"/>
      <c r="D483" s="17" t="s">
        <v>11</v>
      </c>
      <c r="E483" s="274">
        <v>0.01212</v>
      </c>
      <c r="F483" s="274">
        <v>0.01212</v>
      </c>
      <c r="G483" s="274">
        <v>0.01212</v>
      </c>
      <c r="H483" s="231"/>
      <c r="I483" s="231"/>
      <c r="J483" s="347"/>
      <c r="K483" s="229"/>
      <c r="L483" s="229"/>
      <c r="M483" s="229"/>
      <c r="N483" s="85">
        <f>E483+H483+I483+K483+L483+M483</f>
        <v>0.01212</v>
      </c>
    </row>
    <row r="484" spans="1:14" ht="22.5">
      <c r="A484" s="354" t="s">
        <v>244</v>
      </c>
      <c r="B484" s="339" t="s">
        <v>211</v>
      </c>
      <c r="C484" s="342"/>
      <c r="D484" s="50" t="s">
        <v>17</v>
      </c>
      <c r="E484" s="75">
        <f>SUM(E485:E487)</f>
        <v>1.2121199999999999</v>
      </c>
      <c r="F484" s="75">
        <f>SUM(F485:F487)</f>
        <v>1.2121199999999999</v>
      </c>
      <c r="G484" s="75">
        <f>SUM(G485:G487)</f>
        <v>1.2121199999999999</v>
      </c>
      <c r="H484" s="75">
        <f>SUM(H485:H487)</f>
        <v>0</v>
      </c>
      <c r="I484" s="75">
        <f>SUM(I485:I487)</f>
        <v>0</v>
      </c>
      <c r="J484" s="345" t="s">
        <v>220</v>
      </c>
      <c r="K484" s="75">
        <f>SUM(K485:K487)</f>
        <v>0</v>
      </c>
      <c r="L484" s="75">
        <f>SUM(L485:L487)</f>
        <v>0</v>
      </c>
      <c r="M484" s="75">
        <f>SUM(M485:M487)</f>
        <v>0</v>
      </c>
      <c r="N484" s="85">
        <f>E484+H484+I484+K484+L484+M484</f>
        <v>1.2121199999999999</v>
      </c>
    </row>
    <row r="485" spans="1:14" ht="23.25">
      <c r="A485" s="355"/>
      <c r="B485" s="340"/>
      <c r="C485" s="343"/>
      <c r="D485" s="16" t="s">
        <v>18</v>
      </c>
      <c r="E485" s="227"/>
      <c r="F485" s="227"/>
      <c r="G485" s="227"/>
      <c r="H485" s="228"/>
      <c r="I485" s="228"/>
      <c r="J485" s="346"/>
      <c r="K485" s="229"/>
      <c r="L485" s="229"/>
      <c r="M485" s="229"/>
      <c r="N485" s="264">
        <f aca="true" t="shared" si="15" ref="N485:N515">E485+H485+I485+K485+L485+M485</f>
        <v>0</v>
      </c>
    </row>
    <row r="486" spans="1:14" ht="23.25">
      <c r="A486" s="355"/>
      <c r="B486" s="340"/>
      <c r="C486" s="343"/>
      <c r="D486" s="16" t="s">
        <v>10</v>
      </c>
      <c r="E486" s="227">
        <v>1.2</v>
      </c>
      <c r="F486" s="227">
        <v>1.2</v>
      </c>
      <c r="G486" s="227">
        <v>1.2</v>
      </c>
      <c r="H486" s="228"/>
      <c r="I486" s="228"/>
      <c r="J486" s="346"/>
      <c r="K486" s="229"/>
      <c r="L486" s="229"/>
      <c r="M486" s="229"/>
      <c r="N486" s="264">
        <f t="shared" si="15"/>
        <v>1.2</v>
      </c>
    </row>
    <row r="487" spans="1:14" ht="99.75" customHeight="1">
      <c r="A487" s="356"/>
      <c r="B487" s="341"/>
      <c r="C487" s="344"/>
      <c r="D487" s="17" t="s">
        <v>11</v>
      </c>
      <c r="E487" s="274">
        <v>0.01212</v>
      </c>
      <c r="F487" s="274">
        <v>0.01212</v>
      </c>
      <c r="G487" s="274">
        <v>0.01212</v>
      </c>
      <c r="H487" s="231"/>
      <c r="I487" s="231"/>
      <c r="J487" s="347"/>
      <c r="K487" s="229"/>
      <c r="L487" s="229"/>
      <c r="M487" s="229"/>
      <c r="N487" s="85">
        <f t="shared" si="15"/>
        <v>0.01212</v>
      </c>
    </row>
    <row r="488" spans="1:14" ht="22.5">
      <c r="A488" s="354" t="s">
        <v>245</v>
      </c>
      <c r="B488" s="339" t="s">
        <v>212</v>
      </c>
      <c r="C488" s="342"/>
      <c r="D488" s="50" t="s">
        <v>17</v>
      </c>
      <c r="E488" s="75">
        <f>SUM(E489:E491)</f>
        <v>1.2121099999999998</v>
      </c>
      <c r="F488" s="75">
        <f>SUM(F489:F491)</f>
        <v>1.2121099999999998</v>
      </c>
      <c r="G488" s="75">
        <f>SUM(G489:G491)</f>
        <v>1.2121099999999998</v>
      </c>
      <c r="H488" s="75">
        <f>SUM(H489:H491)</f>
        <v>0</v>
      </c>
      <c r="I488" s="75">
        <f>SUM(I489:I491)</f>
        <v>0</v>
      </c>
      <c r="J488" s="348" t="s">
        <v>221</v>
      </c>
      <c r="K488" s="75">
        <f>SUM(K489:K491)</f>
        <v>0</v>
      </c>
      <c r="L488" s="75">
        <f>SUM(L489:L491)</f>
        <v>0</v>
      </c>
      <c r="M488" s="75">
        <f>SUM(M489:M491)</f>
        <v>0</v>
      </c>
      <c r="N488" s="85">
        <f t="shared" si="15"/>
        <v>1.2121099999999998</v>
      </c>
    </row>
    <row r="489" spans="1:14" ht="23.25">
      <c r="A489" s="355"/>
      <c r="B489" s="340"/>
      <c r="C489" s="343"/>
      <c r="D489" s="16" t="s">
        <v>18</v>
      </c>
      <c r="E489" s="227"/>
      <c r="F489" s="227"/>
      <c r="G489" s="227"/>
      <c r="H489" s="228"/>
      <c r="I489" s="228"/>
      <c r="J489" s="349"/>
      <c r="K489" s="229"/>
      <c r="L489" s="229"/>
      <c r="M489" s="229"/>
      <c r="N489" s="264">
        <f t="shared" si="15"/>
        <v>0</v>
      </c>
    </row>
    <row r="490" spans="1:14" ht="23.25">
      <c r="A490" s="355"/>
      <c r="B490" s="340"/>
      <c r="C490" s="343"/>
      <c r="D490" s="16" t="s">
        <v>10</v>
      </c>
      <c r="E490" s="227">
        <v>1.19999</v>
      </c>
      <c r="F490" s="227">
        <v>1.19999</v>
      </c>
      <c r="G490" s="227">
        <v>1.19999</v>
      </c>
      <c r="H490" s="228"/>
      <c r="I490" s="228"/>
      <c r="J490" s="349"/>
      <c r="K490" s="229"/>
      <c r="L490" s="229"/>
      <c r="M490" s="229"/>
      <c r="N490" s="264">
        <f t="shared" si="15"/>
        <v>1.19999</v>
      </c>
    </row>
    <row r="491" spans="1:14" ht="89.25" customHeight="1">
      <c r="A491" s="356"/>
      <c r="B491" s="341"/>
      <c r="C491" s="344"/>
      <c r="D491" s="17" t="s">
        <v>11</v>
      </c>
      <c r="E491" s="274">
        <v>0.01212</v>
      </c>
      <c r="F491" s="274">
        <v>0.01212</v>
      </c>
      <c r="G491" s="274">
        <v>0.01212</v>
      </c>
      <c r="H491" s="231"/>
      <c r="I491" s="231"/>
      <c r="J491" s="350"/>
      <c r="K491" s="229"/>
      <c r="L491" s="229"/>
      <c r="M491" s="229"/>
      <c r="N491" s="85">
        <f t="shared" si="15"/>
        <v>0.01212</v>
      </c>
    </row>
    <row r="492" spans="1:14" ht="22.5">
      <c r="A492" s="354" t="s">
        <v>246</v>
      </c>
      <c r="B492" s="339" t="s">
        <v>213</v>
      </c>
      <c r="C492" s="342"/>
      <c r="D492" s="50" t="s">
        <v>17</v>
      </c>
      <c r="E492" s="75">
        <f>SUM(E493:E495)</f>
        <v>1.1614600000000002</v>
      </c>
      <c r="F492" s="75">
        <f>SUM(F493:F495)</f>
        <v>0.9975800000000001</v>
      </c>
      <c r="G492" s="75">
        <f>SUM(G493:G495)</f>
        <v>0.9975800000000001</v>
      </c>
      <c r="H492" s="75">
        <f>SUM(H493:H495)</f>
        <v>0</v>
      </c>
      <c r="I492" s="75">
        <f>SUM(I493:I495)</f>
        <v>0</v>
      </c>
      <c r="J492" s="348" t="s">
        <v>222</v>
      </c>
      <c r="K492" s="75">
        <f>SUM(K493:K495)</f>
        <v>0</v>
      </c>
      <c r="L492" s="75">
        <f>SUM(L493:L495)</f>
        <v>0</v>
      </c>
      <c r="M492" s="75">
        <f>SUM(M493:M495)</f>
        <v>0</v>
      </c>
      <c r="N492" s="85">
        <f t="shared" si="15"/>
        <v>1.1614600000000002</v>
      </c>
    </row>
    <row r="493" spans="1:14" ht="23.25">
      <c r="A493" s="355"/>
      <c r="B493" s="340"/>
      <c r="C493" s="343"/>
      <c r="D493" s="16" t="s">
        <v>18</v>
      </c>
      <c r="E493" s="273">
        <v>1.13254</v>
      </c>
      <c r="F493" s="273">
        <v>0.97274</v>
      </c>
      <c r="G493" s="273">
        <v>0.97274</v>
      </c>
      <c r="H493" s="228"/>
      <c r="I493" s="228"/>
      <c r="J493" s="349"/>
      <c r="K493" s="229"/>
      <c r="L493" s="229"/>
      <c r="M493" s="229"/>
      <c r="N493" s="264">
        <f t="shared" si="15"/>
        <v>1.13254</v>
      </c>
    </row>
    <row r="494" spans="1:14" ht="23.25">
      <c r="A494" s="355"/>
      <c r="B494" s="340"/>
      <c r="C494" s="343"/>
      <c r="D494" s="16" t="s">
        <v>10</v>
      </c>
      <c r="E494" s="273">
        <v>0.02311</v>
      </c>
      <c r="F494" s="273">
        <v>0.01985</v>
      </c>
      <c r="G494" s="273">
        <v>0.01985</v>
      </c>
      <c r="H494" s="228"/>
      <c r="I494" s="228"/>
      <c r="J494" s="349"/>
      <c r="K494" s="229"/>
      <c r="L494" s="229"/>
      <c r="M494" s="229"/>
      <c r="N494" s="264">
        <f t="shared" si="15"/>
        <v>0.02311</v>
      </c>
    </row>
    <row r="495" spans="1:14" ht="58.5" customHeight="1">
      <c r="A495" s="356"/>
      <c r="B495" s="341"/>
      <c r="C495" s="344"/>
      <c r="D495" s="17" t="s">
        <v>11</v>
      </c>
      <c r="E495" s="274">
        <v>0.00581</v>
      </c>
      <c r="F495" s="274">
        <v>0.00499</v>
      </c>
      <c r="G495" s="274">
        <v>0.00499</v>
      </c>
      <c r="H495" s="231"/>
      <c r="I495" s="231"/>
      <c r="J495" s="350"/>
      <c r="K495" s="229"/>
      <c r="L495" s="229"/>
      <c r="M495" s="229"/>
      <c r="N495" s="85">
        <f t="shared" si="15"/>
        <v>0.00581</v>
      </c>
    </row>
    <row r="496" spans="1:14" ht="22.5">
      <c r="A496" s="354" t="s">
        <v>247</v>
      </c>
      <c r="B496" s="339" t="s">
        <v>214</v>
      </c>
      <c r="C496" s="342"/>
      <c r="D496" s="50" t="s">
        <v>17</v>
      </c>
      <c r="E496" s="75">
        <f>SUM(E497:E499)</f>
        <v>0.96984</v>
      </c>
      <c r="F496" s="75">
        <f>SUM(F497:F499)</f>
        <v>0.96984</v>
      </c>
      <c r="G496" s="75">
        <f>SUM(G497:G499)</f>
        <v>0.96984</v>
      </c>
      <c r="H496" s="75">
        <f>SUM(H497:H499)</f>
        <v>0</v>
      </c>
      <c r="I496" s="75">
        <f>SUM(I497:I499)</f>
        <v>0</v>
      </c>
      <c r="J496" s="348" t="s">
        <v>223</v>
      </c>
      <c r="K496" s="75">
        <f>SUM(K497:K499)</f>
        <v>0</v>
      </c>
      <c r="L496" s="75">
        <f>SUM(L497:L499)</f>
        <v>0</v>
      </c>
      <c r="M496" s="75">
        <f>SUM(M497:M499)</f>
        <v>0</v>
      </c>
      <c r="N496" s="85">
        <f t="shared" si="15"/>
        <v>0.96984</v>
      </c>
    </row>
    <row r="497" spans="1:14" ht="23.25">
      <c r="A497" s="355"/>
      <c r="B497" s="340"/>
      <c r="C497" s="343"/>
      <c r="D497" s="16" t="s">
        <v>18</v>
      </c>
      <c r="E497" s="227"/>
      <c r="F497" s="227"/>
      <c r="G497" s="227"/>
      <c r="H497" s="228"/>
      <c r="I497" s="228"/>
      <c r="J497" s="349"/>
      <c r="K497" s="229"/>
      <c r="L497" s="229"/>
      <c r="M497" s="229"/>
      <c r="N497" s="264">
        <f t="shared" si="15"/>
        <v>0</v>
      </c>
    </row>
    <row r="498" spans="1:14" ht="23.25">
      <c r="A498" s="355"/>
      <c r="B498" s="340"/>
      <c r="C498" s="343"/>
      <c r="D498" s="16" t="s">
        <v>10</v>
      </c>
      <c r="E498" s="273">
        <v>0.96014</v>
      </c>
      <c r="F498" s="273">
        <v>0.96014</v>
      </c>
      <c r="G498" s="273">
        <v>0.96014</v>
      </c>
      <c r="H498" s="228"/>
      <c r="I498" s="228"/>
      <c r="J498" s="349"/>
      <c r="K498" s="229"/>
      <c r="L498" s="229"/>
      <c r="M498" s="229"/>
      <c r="N498" s="264">
        <f t="shared" si="15"/>
        <v>0.96014</v>
      </c>
    </row>
    <row r="499" spans="1:14" ht="84.75" customHeight="1">
      <c r="A499" s="356"/>
      <c r="B499" s="341"/>
      <c r="C499" s="344"/>
      <c r="D499" s="17" t="s">
        <v>11</v>
      </c>
      <c r="E499" s="274">
        <v>0.0097</v>
      </c>
      <c r="F499" s="274">
        <v>0.0097</v>
      </c>
      <c r="G499" s="274">
        <v>0.0097</v>
      </c>
      <c r="H499" s="231"/>
      <c r="I499" s="231"/>
      <c r="J499" s="350"/>
      <c r="K499" s="229"/>
      <c r="L499" s="229"/>
      <c r="M499" s="229"/>
      <c r="N499" s="85">
        <f t="shared" si="15"/>
        <v>0.0097</v>
      </c>
    </row>
    <row r="500" spans="1:14" ht="22.5">
      <c r="A500" s="354" t="s">
        <v>248</v>
      </c>
      <c r="B500" s="339" t="s">
        <v>215</v>
      </c>
      <c r="C500" s="342"/>
      <c r="D500" s="50" t="s">
        <v>17</v>
      </c>
      <c r="E500" s="75">
        <f>SUM(E501:E503)</f>
        <v>1.4544</v>
      </c>
      <c r="F500" s="75">
        <f>SUM(F501:F503)</f>
        <v>1.4544</v>
      </c>
      <c r="G500" s="75">
        <f>SUM(G501:G503)</f>
        <v>1.4544</v>
      </c>
      <c r="H500" s="75">
        <f>SUM(H501:H503)</f>
        <v>0</v>
      </c>
      <c r="I500" s="75">
        <f>SUM(I501:I503)</f>
        <v>0</v>
      </c>
      <c r="J500" s="348" t="s">
        <v>224</v>
      </c>
      <c r="K500" s="75">
        <f>SUM(K501:K503)</f>
        <v>0</v>
      </c>
      <c r="L500" s="75">
        <f>SUM(L501:L503)</f>
        <v>0</v>
      </c>
      <c r="M500" s="75">
        <f>SUM(M501:M503)</f>
        <v>0</v>
      </c>
      <c r="N500" s="85">
        <f t="shared" si="15"/>
        <v>1.4544</v>
      </c>
    </row>
    <row r="501" spans="1:14" ht="23.25">
      <c r="A501" s="355"/>
      <c r="B501" s="340"/>
      <c r="C501" s="343"/>
      <c r="D501" s="16" t="s">
        <v>18</v>
      </c>
      <c r="E501" s="227"/>
      <c r="F501" s="227"/>
      <c r="G501" s="227"/>
      <c r="H501" s="228"/>
      <c r="I501" s="228"/>
      <c r="J501" s="349"/>
      <c r="K501" s="229"/>
      <c r="L501" s="229"/>
      <c r="M501" s="229"/>
      <c r="N501" s="264">
        <f t="shared" si="15"/>
        <v>0</v>
      </c>
    </row>
    <row r="502" spans="1:14" ht="23.25">
      <c r="A502" s="355"/>
      <c r="B502" s="340"/>
      <c r="C502" s="343"/>
      <c r="D502" s="16" t="s">
        <v>10</v>
      </c>
      <c r="E502" s="273">
        <v>1.43986</v>
      </c>
      <c r="F502" s="273">
        <v>1.43986</v>
      </c>
      <c r="G502" s="273">
        <v>1.43986</v>
      </c>
      <c r="H502" s="228"/>
      <c r="I502" s="228"/>
      <c r="J502" s="349"/>
      <c r="K502" s="229"/>
      <c r="L502" s="229"/>
      <c r="M502" s="229"/>
      <c r="N502" s="264">
        <f t="shared" si="15"/>
        <v>1.43986</v>
      </c>
    </row>
    <row r="503" spans="1:14" ht="62.25" customHeight="1">
      <c r="A503" s="356"/>
      <c r="B503" s="341"/>
      <c r="C503" s="344"/>
      <c r="D503" s="17" t="s">
        <v>11</v>
      </c>
      <c r="E503" s="274">
        <v>0.01454</v>
      </c>
      <c r="F503" s="274">
        <v>0.01454</v>
      </c>
      <c r="G503" s="274">
        <v>0.01454</v>
      </c>
      <c r="H503" s="231"/>
      <c r="I503" s="231"/>
      <c r="J503" s="350"/>
      <c r="K503" s="229"/>
      <c r="L503" s="229"/>
      <c r="M503" s="229"/>
      <c r="N503" s="85">
        <f t="shared" si="15"/>
        <v>0.01454</v>
      </c>
    </row>
    <row r="504" spans="1:14" ht="22.5">
      <c r="A504" s="354" t="s">
        <v>249</v>
      </c>
      <c r="B504" s="339" t="s">
        <v>216</v>
      </c>
      <c r="C504" s="342"/>
      <c r="D504" s="50" t="s">
        <v>17</v>
      </c>
      <c r="E504" s="75">
        <f>SUM(E505:E507)</f>
        <v>1.2121199999999999</v>
      </c>
      <c r="F504" s="75">
        <f>SUM(F505:F507)</f>
        <v>1.2121199999999999</v>
      </c>
      <c r="G504" s="75">
        <f>SUM(G505:G507)</f>
        <v>1.2121199999999999</v>
      </c>
      <c r="H504" s="75">
        <f>SUM(H505:H507)</f>
        <v>0</v>
      </c>
      <c r="I504" s="75">
        <f>SUM(I505:I507)</f>
        <v>0</v>
      </c>
      <c r="J504" s="348" t="s">
        <v>267</v>
      </c>
      <c r="K504" s="75">
        <f>SUM(K505:K507)</f>
        <v>0</v>
      </c>
      <c r="L504" s="75">
        <f>SUM(L505:L507)</f>
        <v>0</v>
      </c>
      <c r="M504" s="75">
        <f>SUM(M505:M507)</f>
        <v>0</v>
      </c>
      <c r="N504" s="85">
        <f t="shared" si="15"/>
        <v>1.2121199999999999</v>
      </c>
    </row>
    <row r="505" spans="1:14" ht="23.25">
      <c r="A505" s="355"/>
      <c r="B505" s="340"/>
      <c r="C505" s="343"/>
      <c r="D505" s="16" t="s">
        <v>18</v>
      </c>
      <c r="E505" s="227"/>
      <c r="F505" s="227"/>
      <c r="G505" s="227"/>
      <c r="H505" s="228"/>
      <c r="I505" s="228"/>
      <c r="J505" s="349"/>
      <c r="K505" s="229"/>
      <c r="L505" s="229"/>
      <c r="M505" s="229"/>
      <c r="N505" s="264">
        <f t="shared" si="15"/>
        <v>0</v>
      </c>
    </row>
    <row r="506" spans="1:14" ht="23.25">
      <c r="A506" s="355"/>
      <c r="B506" s="340"/>
      <c r="C506" s="343"/>
      <c r="D506" s="16" t="s">
        <v>10</v>
      </c>
      <c r="E506" s="227">
        <v>1.2</v>
      </c>
      <c r="F506" s="227">
        <v>1.2</v>
      </c>
      <c r="G506" s="227">
        <v>1.2</v>
      </c>
      <c r="H506" s="228"/>
      <c r="I506" s="228"/>
      <c r="J506" s="349"/>
      <c r="K506" s="229"/>
      <c r="L506" s="229"/>
      <c r="M506" s="229"/>
      <c r="N506" s="264">
        <f t="shared" si="15"/>
        <v>1.2</v>
      </c>
    </row>
    <row r="507" spans="1:14" ht="147" customHeight="1">
      <c r="A507" s="356"/>
      <c r="B507" s="341"/>
      <c r="C507" s="344"/>
      <c r="D507" s="17" t="s">
        <v>11</v>
      </c>
      <c r="E507" s="274">
        <v>0.01212</v>
      </c>
      <c r="F507" s="274">
        <v>0.01212</v>
      </c>
      <c r="G507" s="274">
        <v>0.01212</v>
      </c>
      <c r="H507" s="231"/>
      <c r="I507" s="231"/>
      <c r="J507" s="350"/>
      <c r="K507" s="229"/>
      <c r="L507" s="229"/>
      <c r="M507" s="229"/>
      <c r="N507" s="85">
        <f t="shared" si="15"/>
        <v>0.01212</v>
      </c>
    </row>
    <row r="508" spans="1:14" ht="22.5">
      <c r="A508" s="354" t="s">
        <v>250</v>
      </c>
      <c r="B508" s="339" t="s">
        <v>217</v>
      </c>
      <c r="C508" s="342"/>
      <c r="D508" s="50" t="s">
        <v>17</v>
      </c>
      <c r="E508" s="75">
        <f>SUM(E509:E511)</f>
        <v>1.2121199999999999</v>
      </c>
      <c r="F508" s="75">
        <f>SUM(F509:F511)</f>
        <v>1.2121199999999999</v>
      </c>
      <c r="G508" s="75">
        <f>SUM(G509:G511)</f>
        <v>1.2121199999999999</v>
      </c>
      <c r="H508" s="75">
        <f>SUM(H509:H511)</f>
        <v>0</v>
      </c>
      <c r="I508" s="75">
        <f>SUM(I509:I511)</f>
        <v>0</v>
      </c>
      <c r="J508" s="348" t="s">
        <v>268</v>
      </c>
      <c r="K508" s="75">
        <f>SUM(K509:K511)</f>
        <v>0</v>
      </c>
      <c r="L508" s="75">
        <f>SUM(L509:L511)</f>
        <v>0</v>
      </c>
      <c r="M508" s="75">
        <f>SUM(M509:M511)</f>
        <v>0</v>
      </c>
      <c r="N508" s="85">
        <f t="shared" si="15"/>
        <v>1.2121199999999999</v>
      </c>
    </row>
    <row r="509" spans="1:14" ht="23.25">
      <c r="A509" s="355"/>
      <c r="B509" s="340"/>
      <c r="C509" s="343"/>
      <c r="D509" s="16" t="s">
        <v>18</v>
      </c>
      <c r="E509" s="227"/>
      <c r="F509" s="227"/>
      <c r="G509" s="227"/>
      <c r="H509" s="228"/>
      <c r="I509" s="228"/>
      <c r="J509" s="349"/>
      <c r="K509" s="229"/>
      <c r="L509" s="229"/>
      <c r="M509" s="229"/>
      <c r="N509" s="264">
        <f t="shared" si="15"/>
        <v>0</v>
      </c>
    </row>
    <row r="510" spans="1:14" ht="23.25">
      <c r="A510" s="355"/>
      <c r="B510" s="340"/>
      <c r="C510" s="343"/>
      <c r="D510" s="16" t="s">
        <v>10</v>
      </c>
      <c r="E510" s="227">
        <v>1.2</v>
      </c>
      <c r="F510" s="227">
        <v>1.2</v>
      </c>
      <c r="G510" s="227">
        <v>1.2</v>
      </c>
      <c r="H510" s="228"/>
      <c r="I510" s="228"/>
      <c r="J510" s="349"/>
      <c r="K510" s="229"/>
      <c r="L510" s="229"/>
      <c r="M510" s="229"/>
      <c r="N510" s="264">
        <f t="shared" si="15"/>
        <v>1.2</v>
      </c>
    </row>
    <row r="511" spans="1:14" ht="108.75" customHeight="1">
      <c r="A511" s="356"/>
      <c r="B511" s="341"/>
      <c r="C511" s="344"/>
      <c r="D511" s="17" t="s">
        <v>11</v>
      </c>
      <c r="E511" s="274">
        <v>0.01212</v>
      </c>
      <c r="F511" s="274">
        <v>0.01212</v>
      </c>
      <c r="G511" s="274">
        <v>0.01212</v>
      </c>
      <c r="H511" s="231"/>
      <c r="I511" s="231"/>
      <c r="J511" s="350"/>
      <c r="K511" s="229"/>
      <c r="L511" s="229"/>
      <c r="M511" s="229"/>
      <c r="N511" s="85">
        <f t="shared" si="15"/>
        <v>0.01212</v>
      </c>
    </row>
    <row r="512" spans="1:14" ht="22.5">
      <c r="A512" s="354" t="s">
        <v>251</v>
      </c>
      <c r="B512" s="339" t="s">
        <v>218</v>
      </c>
      <c r="C512" s="342"/>
      <c r="D512" s="50" t="s">
        <v>17</v>
      </c>
      <c r="E512" s="75">
        <f>SUM(E513:E515)</f>
        <v>1.1494799999999998</v>
      </c>
      <c r="F512" s="75">
        <f>SUM(F513:F515)</f>
        <v>1.1494799999999998</v>
      </c>
      <c r="G512" s="75">
        <f>SUM(G513:G515)</f>
        <v>1.1494799999999998</v>
      </c>
      <c r="H512" s="75">
        <f>SUM(H513:H515)</f>
        <v>0</v>
      </c>
      <c r="I512" s="75">
        <f>SUM(I513:I515)</f>
        <v>0</v>
      </c>
      <c r="J512" s="348" t="s">
        <v>269</v>
      </c>
      <c r="K512" s="75">
        <f>SUM(K513:K515)</f>
        <v>0</v>
      </c>
      <c r="L512" s="75">
        <f>SUM(L513:L515)</f>
        <v>0</v>
      </c>
      <c r="M512" s="75">
        <f>SUM(M513:M515)</f>
        <v>0</v>
      </c>
      <c r="N512" s="85">
        <f t="shared" si="15"/>
        <v>1.1494799999999998</v>
      </c>
    </row>
    <row r="513" spans="1:14" ht="23.25">
      <c r="A513" s="355"/>
      <c r="B513" s="340"/>
      <c r="C513" s="343"/>
      <c r="D513" s="16" t="s">
        <v>18</v>
      </c>
      <c r="E513" s="273">
        <v>1.12086</v>
      </c>
      <c r="F513" s="273">
        <v>1.12086</v>
      </c>
      <c r="G513" s="273">
        <v>1.12086</v>
      </c>
      <c r="H513" s="228"/>
      <c r="I513" s="228"/>
      <c r="J513" s="349"/>
      <c r="K513" s="229"/>
      <c r="L513" s="229"/>
      <c r="M513" s="229"/>
      <c r="N513" s="264">
        <f t="shared" si="15"/>
        <v>1.12086</v>
      </c>
    </row>
    <row r="514" spans="1:14" ht="23.25">
      <c r="A514" s="355"/>
      <c r="B514" s="340"/>
      <c r="C514" s="343"/>
      <c r="D514" s="16" t="s">
        <v>10</v>
      </c>
      <c r="E514" s="273">
        <v>0.02287</v>
      </c>
      <c r="F514" s="273">
        <v>0.02287</v>
      </c>
      <c r="G514" s="273">
        <v>0.02287</v>
      </c>
      <c r="H514" s="228"/>
      <c r="I514" s="228"/>
      <c r="J514" s="349"/>
      <c r="K514" s="229"/>
      <c r="L514" s="229"/>
      <c r="M514" s="229"/>
      <c r="N514" s="264">
        <f t="shared" si="15"/>
        <v>0.02287</v>
      </c>
    </row>
    <row r="515" spans="1:14" ht="117" customHeight="1">
      <c r="A515" s="356"/>
      <c r="B515" s="341"/>
      <c r="C515" s="344"/>
      <c r="D515" s="17" t="s">
        <v>11</v>
      </c>
      <c r="E515" s="274">
        <v>0.00575</v>
      </c>
      <c r="F515" s="274">
        <v>0.00575</v>
      </c>
      <c r="G515" s="274">
        <v>0.00575</v>
      </c>
      <c r="H515" s="231"/>
      <c r="I515" s="231"/>
      <c r="J515" s="350"/>
      <c r="K515" s="229"/>
      <c r="L515" s="229"/>
      <c r="M515" s="229"/>
      <c r="N515" s="85">
        <f t="shared" si="15"/>
        <v>0.00575</v>
      </c>
    </row>
  </sheetData>
  <sheetProtection/>
  <mergeCells count="437">
    <mergeCell ref="A484:A487"/>
    <mergeCell ref="A488:A491"/>
    <mergeCell ref="A492:A495"/>
    <mergeCell ref="A496:A499"/>
    <mergeCell ref="A500:A503"/>
    <mergeCell ref="A504:A507"/>
    <mergeCell ref="A508:A511"/>
    <mergeCell ref="A512:A515"/>
    <mergeCell ref="O177:P177"/>
    <mergeCell ref="A350:A353"/>
    <mergeCell ref="B350:B353"/>
    <mergeCell ref="C350:C353"/>
    <mergeCell ref="J350:J353"/>
    <mergeCell ref="A341:A344"/>
    <mergeCell ref="C341:C344"/>
    <mergeCell ref="J341:J344"/>
    <mergeCell ref="B342:B344"/>
    <mergeCell ref="A346:N346"/>
    <mergeCell ref="A337:A338"/>
    <mergeCell ref="A331:A334"/>
    <mergeCell ref="C331:C334"/>
    <mergeCell ref="J331:J334"/>
    <mergeCell ref="B332:B334"/>
    <mergeCell ref="A336:N336"/>
    <mergeCell ref="A147:A148"/>
    <mergeCell ref="A122:N122"/>
    <mergeCell ref="A123:A124"/>
    <mergeCell ref="A125:N125"/>
    <mergeCell ref="A126:A127"/>
    <mergeCell ref="A128:A129"/>
    <mergeCell ref="A130:A131"/>
    <mergeCell ref="A132:N132"/>
    <mergeCell ref="A133:A134"/>
    <mergeCell ref="A135:A136"/>
    <mergeCell ref="A137:N137"/>
    <mergeCell ref="A138:A139"/>
    <mergeCell ref="A140:A141"/>
    <mergeCell ref="A85:A86"/>
    <mergeCell ref="A87:A88"/>
    <mergeCell ref="A89:A90"/>
    <mergeCell ref="A91:A92"/>
    <mergeCell ref="A84:N84"/>
    <mergeCell ref="A370:A373"/>
    <mergeCell ref="C370:C373"/>
    <mergeCell ref="J370:J373"/>
    <mergeCell ref="B371:B373"/>
    <mergeCell ref="A362:N362"/>
    <mergeCell ref="A363:A364"/>
    <mergeCell ref="C365:J365"/>
    <mergeCell ref="K365:N365"/>
    <mergeCell ref="A366:A369"/>
    <mergeCell ref="B366:B369"/>
    <mergeCell ref="J366:J369"/>
    <mergeCell ref="A354:A355"/>
    <mergeCell ref="C356:J356"/>
    <mergeCell ref="K356:N356"/>
    <mergeCell ref="A357:A360"/>
    <mergeCell ref="B357:B360"/>
    <mergeCell ref="C357:C360"/>
    <mergeCell ref="J357:J360"/>
    <mergeCell ref="A347:A348"/>
    <mergeCell ref="A339:A340"/>
    <mergeCell ref="C349:J349"/>
    <mergeCell ref="K349:N349"/>
    <mergeCell ref="A323:N323"/>
    <mergeCell ref="A324:A325"/>
    <mergeCell ref="C326:J326"/>
    <mergeCell ref="K326:N326"/>
    <mergeCell ref="A327:A330"/>
    <mergeCell ref="B327:B330"/>
    <mergeCell ref="J327:J330"/>
    <mergeCell ref="A316:A317"/>
    <mergeCell ref="C318:J318"/>
    <mergeCell ref="K318:N318"/>
    <mergeCell ref="A319:A322"/>
    <mergeCell ref="B319:B322"/>
    <mergeCell ref="C319:C322"/>
    <mergeCell ref="J319:J322"/>
    <mergeCell ref="A309:A310"/>
    <mergeCell ref="C311:J311"/>
    <mergeCell ref="K311:N311"/>
    <mergeCell ref="A312:A315"/>
    <mergeCell ref="B312:B315"/>
    <mergeCell ref="C312:C315"/>
    <mergeCell ref="J312:J315"/>
    <mergeCell ref="A303:A306"/>
    <mergeCell ref="C303:C306"/>
    <mergeCell ref="J303:J306"/>
    <mergeCell ref="B304:B306"/>
    <mergeCell ref="A308:N308"/>
    <mergeCell ref="A286:A287"/>
    <mergeCell ref="A280:A283"/>
    <mergeCell ref="C280:C283"/>
    <mergeCell ref="J280:J283"/>
    <mergeCell ref="B281:B283"/>
    <mergeCell ref="A285:N285"/>
    <mergeCell ref="A300:N300"/>
    <mergeCell ref="A301:A302"/>
    <mergeCell ref="A288:A289"/>
    <mergeCell ref="A272:N272"/>
    <mergeCell ref="A273:A274"/>
    <mergeCell ref="C275:J275"/>
    <mergeCell ref="K275:N275"/>
    <mergeCell ref="A276:A279"/>
    <mergeCell ref="B276:B279"/>
    <mergeCell ref="J276:J279"/>
    <mergeCell ref="A264:A265"/>
    <mergeCell ref="C266:J266"/>
    <mergeCell ref="K266:N266"/>
    <mergeCell ref="A267:A270"/>
    <mergeCell ref="B267:B270"/>
    <mergeCell ref="C267:C270"/>
    <mergeCell ref="J267:J270"/>
    <mergeCell ref="A257:A258"/>
    <mergeCell ref="C259:J259"/>
    <mergeCell ref="K259:N259"/>
    <mergeCell ref="A260:A263"/>
    <mergeCell ref="B260:B263"/>
    <mergeCell ref="C260:C263"/>
    <mergeCell ref="J260:J263"/>
    <mergeCell ref="A251:A254"/>
    <mergeCell ref="C251:C254"/>
    <mergeCell ref="J251:J254"/>
    <mergeCell ref="B252:B254"/>
    <mergeCell ref="A256:N256"/>
    <mergeCell ref="A243:N243"/>
    <mergeCell ref="A244:A245"/>
    <mergeCell ref="C246:J246"/>
    <mergeCell ref="K246:N246"/>
    <mergeCell ref="A247:A250"/>
    <mergeCell ref="B247:B250"/>
    <mergeCell ref="J247:J250"/>
    <mergeCell ref="A235:A236"/>
    <mergeCell ref="C237:J237"/>
    <mergeCell ref="K237:N237"/>
    <mergeCell ref="A238:A241"/>
    <mergeCell ref="B238:B241"/>
    <mergeCell ref="C238:C241"/>
    <mergeCell ref="J238:J241"/>
    <mergeCell ref="A228:A229"/>
    <mergeCell ref="C230:J230"/>
    <mergeCell ref="K230:N230"/>
    <mergeCell ref="A231:A234"/>
    <mergeCell ref="B231:B234"/>
    <mergeCell ref="C231:C234"/>
    <mergeCell ref="J231:J234"/>
    <mergeCell ref="A222:A225"/>
    <mergeCell ref="C222:C225"/>
    <mergeCell ref="J222:J225"/>
    <mergeCell ref="B223:B225"/>
    <mergeCell ref="A227:N227"/>
    <mergeCell ref="A214:N214"/>
    <mergeCell ref="A215:A216"/>
    <mergeCell ref="C217:J217"/>
    <mergeCell ref="K217:N217"/>
    <mergeCell ref="A218:A221"/>
    <mergeCell ref="B218:B221"/>
    <mergeCell ref="J218:J221"/>
    <mergeCell ref="A206:A207"/>
    <mergeCell ref="C208:J208"/>
    <mergeCell ref="K208:N208"/>
    <mergeCell ref="A209:A212"/>
    <mergeCell ref="B209:B212"/>
    <mergeCell ref="C209:C212"/>
    <mergeCell ref="J209:J212"/>
    <mergeCell ref="C201:J201"/>
    <mergeCell ref="K201:N201"/>
    <mergeCell ref="A202:A205"/>
    <mergeCell ref="B202:B205"/>
    <mergeCell ref="C202:C205"/>
    <mergeCell ref="J202:J205"/>
    <mergeCell ref="A193:A196"/>
    <mergeCell ref="C193:C196"/>
    <mergeCell ref="J193:J196"/>
    <mergeCell ref="B194:B196"/>
    <mergeCell ref="A198:N198"/>
    <mergeCell ref="A185:N185"/>
    <mergeCell ref="A186:A187"/>
    <mergeCell ref="C188:J188"/>
    <mergeCell ref="K188:N188"/>
    <mergeCell ref="A189:A192"/>
    <mergeCell ref="B189:B192"/>
    <mergeCell ref="J189:J192"/>
    <mergeCell ref="A181:A182"/>
    <mergeCell ref="A199:A200"/>
    <mergeCell ref="J104:J107"/>
    <mergeCell ref="A109:N109"/>
    <mergeCell ref="A110:A111"/>
    <mergeCell ref="C112:J112"/>
    <mergeCell ref="K112:N112"/>
    <mergeCell ref="A113:A116"/>
    <mergeCell ref="B113:B116"/>
    <mergeCell ref="J113:J116"/>
    <mergeCell ref="A179:A180"/>
    <mergeCell ref="A173:A176"/>
    <mergeCell ref="C173:C176"/>
    <mergeCell ref="J173:J176"/>
    <mergeCell ref="B174:B176"/>
    <mergeCell ref="A178:N178"/>
    <mergeCell ref="A166:A167"/>
    <mergeCell ref="C168:J168"/>
    <mergeCell ref="K168:N168"/>
    <mergeCell ref="A169:A172"/>
    <mergeCell ref="B169:B172"/>
    <mergeCell ref="C169:C172"/>
    <mergeCell ref="J169:J172"/>
    <mergeCell ref="A158:A161"/>
    <mergeCell ref="C158:C161"/>
    <mergeCell ref="J158:J161"/>
    <mergeCell ref="A73:A74"/>
    <mergeCell ref="J385:J388"/>
    <mergeCell ref="J389:J392"/>
    <mergeCell ref="J438:J441"/>
    <mergeCell ref="J442:J445"/>
    <mergeCell ref="A117:A120"/>
    <mergeCell ref="C117:C120"/>
    <mergeCell ref="J117:J120"/>
    <mergeCell ref="B118:B120"/>
    <mergeCell ref="A142:N142"/>
    <mergeCell ref="A145:A146"/>
    <mergeCell ref="A143:A144"/>
    <mergeCell ref="A290:A291"/>
    <mergeCell ref="A292:A293"/>
    <mergeCell ref="A294:A295"/>
    <mergeCell ref="A296:A297"/>
    <mergeCell ref="A298:A299"/>
    <mergeCell ref="A393:A396"/>
    <mergeCell ref="B393:B396"/>
    <mergeCell ref="C393:C396"/>
    <mergeCell ref="J393:J396"/>
    <mergeCell ref="A397:A400"/>
    <mergeCell ref="B397:B400"/>
    <mergeCell ref="C397:C400"/>
    <mergeCell ref="B438:B441"/>
    <mergeCell ref="C438:C441"/>
    <mergeCell ref="B384:N384"/>
    <mergeCell ref="B437:N437"/>
    <mergeCell ref="B385:B388"/>
    <mergeCell ref="C385:C388"/>
    <mergeCell ref="A385:A388"/>
    <mergeCell ref="A389:A392"/>
    <mergeCell ref="B389:B392"/>
    <mergeCell ref="C389:C392"/>
    <mergeCell ref="J397:J400"/>
    <mergeCell ref="A401:A404"/>
    <mergeCell ref="B401:B404"/>
    <mergeCell ref="C401:C404"/>
    <mergeCell ref="J401:J404"/>
    <mergeCell ref="A405:A408"/>
    <mergeCell ref="B405:B408"/>
    <mergeCell ref="C405:C408"/>
    <mergeCell ref="J405:J408"/>
    <mergeCell ref="A409:A412"/>
    <mergeCell ref="B409:B412"/>
    <mergeCell ref="C409:C412"/>
    <mergeCell ref="J409:J412"/>
    <mergeCell ref="A413:A416"/>
    <mergeCell ref="A462:A465"/>
    <mergeCell ref="B462:B465"/>
    <mergeCell ref="C462:C465"/>
    <mergeCell ref="A447:A450"/>
    <mergeCell ref="B447:B450"/>
    <mergeCell ref="C447:C450"/>
    <mergeCell ref="B461:N461"/>
    <mergeCell ref="A451:A454"/>
    <mergeCell ref="B451:B454"/>
    <mergeCell ref="C451:C454"/>
    <mergeCell ref="A457:A460"/>
    <mergeCell ref="B457:B460"/>
    <mergeCell ref="C457:C460"/>
    <mergeCell ref="J462:J465"/>
    <mergeCell ref="J447:J450"/>
    <mergeCell ref="B25:B28"/>
    <mergeCell ref="J380:J383"/>
    <mergeCell ref="J10:J13"/>
    <mergeCell ref="A17:A18"/>
    <mergeCell ref="A25:A28"/>
    <mergeCell ref="B446:N446"/>
    <mergeCell ref="B456:N456"/>
    <mergeCell ref="J451:J454"/>
    <mergeCell ref="J457:J460"/>
    <mergeCell ref="J25:J28"/>
    <mergeCell ref="J79:J82"/>
    <mergeCell ref="B80:B82"/>
    <mergeCell ref="A442:A445"/>
    <mergeCell ref="B442:B445"/>
    <mergeCell ref="C442:C445"/>
    <mergeCell ref="B10:B13"/>
    <mergeCell ref="C10:C13"/>
    <mergeCell ref="A10:A13"/>
    <mergeCell ref="C380:C383"/>
    <mergeCell ref="A438:A441"/>
    <mergeCell ref="B380:B383"/>
    <mergeCell ref="A380:A383"/>
    <mergeCell ref="A79:A82"/>
    <mergeCell ref="C79:C82"/>
    <mergeCell ref="A378:N378"/>
    <mergeCell ref="A93:N93"/>
    <mergeCell ref="A94:A95"/>
    <mergeCell ref="C96:J96"/>
    <mergeCell ref="K96:N96"/>
    <mergeCell ref="A97:A100"/>
    <mergeCell ref="B97:B100"/>
    <mergeCell ref="C97:C100"/>
    <mergeCell ref="J97:J100"/>
    <mergeCell ref="A101:A102"/>
    <mergeCell ref="C103:J103"/>
    <mergeCell ref="K103:N103"/>
    <mergeCell ref="A104:A107"/>
    <mergeCell ref="B159:B161"/>
    <mergeCell ref="A163:N163"/>
    <mergeCell ref="A164:A165"/>
    <mergeCell ref="A150:A151"/>
    <mergeCell ref="A149:N149"/>
    <mergeCell ref="A152:A153"/>
    <mergeCell ref="A154:A155"/>
    <mergeCell ref="A183:A184"/>
    <mergeCell ref="A156:A157"/>
    <mergeCell ref="B104:B107"/>
    <mergeCell ref="C104:C107"/>
    <mergeCell ref="K2:N2"/>
    <mergeCell ref="K24:N24"/>
    <mergeCell ref="A21:N21"/>
    <mergeCell ref="A16:N16"/>
    <mergeCell ref="A22:A23"/>
    <mergeCell ref="C24:J24"/>
    <mergeCell ref="A19:A20"/>
    <mergeCell ref="A2:J2"/>
    <mergeCell ref="C3:D3"/>
    <mergeCell ref="E3:I3"/>
    <mergeCell ref="J3:J4"/>
    <mergeCell ref="J5:J8"/>
    <mergeCell ref="K3:M3"/>
    <mergeCell ref="N3:N4"/>
    <mergeCell ref="A5:A8"/>
    <mergeCell ref="B5:B8"/>
    <mergeCell ref="C5:C8"/>
    <mergeCell ref="A75:A76"/>
    <mergeCell ref="A77:A78"/>
    <mergeCell ref="A29:A32"/>
    <mergeCell ref="B29:B32"/>
    <mergeCell ref="J29:J32"/>
    <mergeCell ref="A33:A36"/>
    <mergeCell ref="B33:B36"/>
    <mergeCell ref="J33:J36"/>
    <mergeCell ref="A37:A40"/>
    <mergeCell ref="B37:B40"/>
    <mergeCell ref="J37:J40"/>
    <mergeCell ref="A41:A44"/>
    <mergeCell ref="B41:B44"/>
    <mergeCell ref="J41:J44"/>
    <mergeCell ref="A45:A48"/>
    <mergeCell ref="B45:B48"/>
    <mergeCell ref="J45:J48"/>
    <mergeCell ref="A49:A52"/>
    <mergeCell ref="B49:B52"/>
    <mergeCell ref="J49:J52"/>
    <mergeCell ref="A53:A56"/>
    <mergeCell ref="B53:B56"/>
    <mergeCell ref="J53:J56"/>
    <mergeCell ref="A65:A68"/>
    <mergeCell ref="B65:B68"/>
    <mergeCell ref="A69:A72"/>
    <mergeCell ref="B69:B72"/>
    <mergeCell ref="J65:J68"/>
    <mergeCell ref="J69:J72"/>
    <mergeCell ref="A57:A60"/>
    <mergeCell ref="B57:B60"/>
    <mergeCell ref="J57:J60"/>
    <mergeCell ref="A61:A64"/>
    <mergeCell ref="B61:B64"/>
    <mergeCell ref="J61:J64"/>
    <mergeCell ref="B413:B416"/>
    <mergeCell ref="C413:C416"/>
    <mergeCell ref="J413:J416"/>
    <mergeCell ref="A417:A420"/>
    <mergeCell ref="B417:B420"/>
    <mergeCell ref="C417:C420"/>
    <mergeCell ref="J417:J420"/>
    <mergeCell ref="A421:A424"/>
    <mergeCell ref="B421:B424"/>
    <mergeCell ref="C421:C424"/>
    <mergeCell ref="J421:J424"/>
    <mergeCell ref="A425:A428"/>
    <mergeCell ref="B425:B428"/>
    <mergeCell ref="C425:C428"/>
    <mergeCell ref="J425:J428"/>
    <mergeCell ref="A429:A432"/>
    <mergeCell ref="B429:B432"/>
    <mergeCell ref="C429:C432"/>
    <mergeCell ref="J429:J432"/>
    <mergeCell ref="A433:A436"/>
    <mergeCell ref="B433:B436"/>
    <mergeCell ref="C433:C436"/>
    <mergeCell ref="J433:J436"/>
    <mergeCell ref="A466:A469"/>
    <mergeCell ref="B466:B469"/>
    <mergeCell ref="C466:C469"/>
    <mergeCell ref="J466:J469"/>
    <mergeCell ref="B470:N470"/>
    <mergeCell ref="A471:A474"/>
    <mergeCell ref="B471:B474"/>
    <mergeCell ref="C471:C474"/>
    <mergeCell ref="J471:J474"/>
    <mergeCell ref="B475:N475"/>
    <mergeCell ref="A476:A479"/>
    <mergeCell ref="B476:B479"/>
    <mergeCell ref="C476:C479"/>
    <mergeCell ref="J476:J479"/>
    <mergeCell ref="A480:A483"/>
    <mergeCell ref="B480:B483"/>
    <mergeCell ref="C480:C483"/>
    <mergeCell ref="J480:J483"/>
    <mergeCell ref="B496:B499"/>
    <mergeCell ref="B500:B503"/>
    <mergeCell ref="B504:B507"/>
    <mergeCell ref="B508:B511"/>
    <mergeCell ref="B512:B515"/>
    <mergeCell ref="C484:C487"/>
    <mergeCell ref="J484:J487"/>
    <mergeCell ref="C488:C491"/>
    <mergeCell ref="J488:J491"/>
    <mergeCell ref="C492:C495"/>
    <mergeCell ref="J492:J495"/>
    <mergeCell ref="C496:C499"/>
    <mergeCell ref="J496:J499"/>
    <mergeCell ref="C500:C503"/>
    <mergeCell ref="J500:J503"/>
    <mergeCell ref="C504:C507"/>
    <mergeCell ref="J504:J507"/>
    <mergeCell ref="C508:C511"/>
    <mergeCell ref="J508:J511"/>
    <mergeCell ref="C512:C515"/>
    <mergeCell ref="J512:J515"/>
    <mergeCell ref="B484:B487"/>
    <mergeCell ref="B488:B491"/>
    <mergeCell ref="B492:B495"/>
  </mergeCells>
  <printOptions/>
  <pageMargins left="0.1968503937007874" right="0.1968503937007874" top="0.1968503937007874" bottom="0.1968503937007874" header="0.15748031496062992" footer="0.15748031496062992"/>
  <pageSetup fitToHeight="0" fitToWidth="1" horizontalDpi="600" verticalDpi="600" orientation="landscape" paperSize="9" scale="39" r:id="rId1"/>
  <rowBreaks count="10" manualBreakCount="10">
    <brk id="40" max="255" man="1"/>
    <brk id="82" max="255" man="1"/>
    <brk id="141" max="255" man="1"/>
    <brk id="200" max="255" man="1"/>
    <brk id="293" max="15" man="1"/>
    <brk id="322" max="255" man="1"/>
    <brk id="373" max="15" man="1"/>
    <brk id="428" max="255" man="1"/>
    <brk id="469" max="255" man="1"/>
    <brk id="5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7"/>
  <sheetViews>
    <sheetView tabSelected="1" zoomScale="106" zoomScaleNormal="106" zoomScaleSheetLayoutView="50" zoomScalePageLayoutView="0" workbookViewId="0" topLeftCell="A1">
      <pane xSplit="3" ySplit="4" topLeftCell="Q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5"/>
  <cols>
    <col min="1" max="1" width="7.421875" style="1" customWidth="1"/>
    <col min="2" max="2" width="65.28125" style="2" customWidth="1"/>
    <col min="3" max="3" width="14.57421875" style="2" customWidth="1"/>
    <col min="4" max="4" width="25.140625" style="3" customWidth="1"/>
    <col min="5" max="5" width="21.7109375" style="2" customWidth="1"/>
    <col min="6" max="6" width="21.8515625" style="2" customWidth="1"/>
    <col min="7" max="7" width="22.421875" style="2" customWidth="1"/>
    <col min="8" max="9" width="18.28125" style="2" customWidth="1"/>
    <col min="10" max="10" width="68.28125" style="2" customWidth="1"/>
    <col min="11" max="13" width="14.140625" style="2" customWidth="1"/>
    <col min="14" max="14" width="15.00390625" style="2" customWidth="1"/>
    <col min="15" max="15" width="3.7109375" style="159" customWidth="1"/>
    <col min="16" max="16" width="14.7109375" style="257" customWidth="1"/>
    <col min="17" max="17" width="9.140625" style="160" customWidth="1"/>
    <col min="18" max="18" width="55.140625" style="160" customWidth="1"/>
    <col min="19" max="19" width="28.8515625" style="154" customWidth="1"/>
    <col min="20" max="20" width="36.00390625" style="154" customWidth="1"/>
    <col min="21" max="21" width="34.00390625" style="154" customWidth="1"/>
    <col min="22" max="22" width="30.28125" style="154" customWidth="1"/>
    <col min="23" max="23" width="32.00390625" style="160" customWidth="1"/>
    <col min="24" max="24" width="28.00390625" style="160" customWidth="1"/>
    <col min="25" max="26" width="9.140625" style="160" customWidth="1"/>
    <col min="27" max="27" width="55.140625" style="160" customWidth="1"/>
    <col min="28" max="28" width="28.8515625" style="154" customWidth="1"/>
    <col min="29" max="29" width="36.00390625" style="154" customWidth="1"/>
    <col min="30" max="30" width="34.00390625" style="154" customWidth="1"/>
    <col min="31" max="31" width="30.28125" style="154" customWidth="1"/>
    <col min="32" max="32" width="32.00390625" style="160" customWidth="1"/>
    <col min="33" max="33" width="28.00390625" style="160" customWidth="1"/>
    <col min="34" max="43" width="9.140625" style="160" customWidth="1"/>
    <col min="44" max="52" width="9.140625" style="159" customWidth="1"/>
  </cols>
  <sheetData>
    <row r="1" spans="2:14" ht="25.5">
      <c r="B1" s="270"/>
      <c r="N1" s="46" t="s">
        <v>66</v>
      </c>
    </row>
    <row r="2" spans="1:24" ht="90" customHeight="1" thickBot="1">
      <c r="A2" s="390" t="str">
        <f>'Приложение 1 (ОТЧЕТНЫЙ ПЕРИОД)'!A2:J2</f>
        <v>ИНФОРМАЦИЯ
 по показателям и мероприятиям дорожных карт по достижению показателей
 Указа Президента Российской Федерации от 07.05.2018 № 204
Яковлевский муниципальный район  </v>
      </c>
      <c r="B2" s="390"/>
      <c r="C2" s="390"/>
      <c r="D2" s="390"/>
      <c r="E2" s="390"/>
      <c r="F2" s="390"/>
      <c r="G2" s="390"/>
      <c r="H2" s="390"/>
      <c r="I2" s="390"/>
      <c r="J2" s="390"/>
      <c r="K2" s="377" t="s">
        <v>31</v>
      </c>
      <c r="L2" s="377"/>
      <c r="M2" s="377"/>
      <c r="N2" s="377"/>
      <c r="X2" s="153" t="s">
        <v>81</v>
      </c>
    </row>
    <row r="3" spans="1:42" ht="44.25" customHeight="1" thickBot="1">
      <c r="A3" s="21" t="s">
        <v>0</v>
      </c>
      <c r="B3" s="22" t="s">
        <v>1</v>
      </c>
      <c r="C3" s="391" t="s">
        <v>2</v>
      </c>
      <c r="D3" s="392"/>
      <c r="E3" s="393" t="s">
        <v>3</v>
      </c>
      <c r="F3" s="394"/>
      <c r="G3" s="394"/>
      <c r="H3" s="394"/>
      <c r="I3" s="394"/>
      <c r="J3" s="395" t="s">
        <v>20</v>
      </c>
      <c r="K3" s="400" t="s">
        <v>3</v>
      </c>
      <c r="L3" s="400"/>
      <c r="M3" s="401"/>
      <c r="N3" s="402" t="s">
        <v>26</v>
      </c>
      <c r="R3" s="209" t="s">
        <v>69</v>
      </c>
      <c r="W3" s="161"/>
      <c r="X3" s="161"/>
      <c r="Y3" s="161"/>
      <c r="Z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160.5" customHeight="1" thickBot="1">
      <c r="A4" s="21"/>
      <c r="B4" s="152" t="str">
        <f>'Приложение 1 (ОТЧЕТНЫЙ ПЕРИОД)'!B4</f>
        <v>Яковлевский муниципальный район  </v>
      </c>
      <c r="C4" s="23" t="s">
        <v>4</v>
      </c>
      <c r="D4" s="24" t="s">
        <v>5</v>
      </c>
      <c r="E4" s="55" t="s">
        <v>21</v>
      </c>
      <c r="F4" s="24" t="s">
        <v>19</v>
      </c>
      <c r="G4" s="94" t="str">
        <f>'Приложение 1 (ОТЧЕТНЫЙ ПЕРИОД)'!G4</f>
        <v>профинанси-ровано (кассовый расход) /исполнение 
на 16.12.2019</v>
      </c>
      <c r="H4" s="26" t="s">
        <v>23</v>
      </c>
      <c r="I4" s="56" t="s">
        <v>22</v>
      </c>
      <c r="J4" s="396"/>
      <c r="K4" s="54" t="s">
        <v>6</v>
      </c>
      <c r="L4" s="25" t="s">
        <v>7</v>
      </c>
      <c r="M4" s="34" t="s">
        <v>8</v>
      </c>
      <c r="N4" s="403"/>
      <c r="P4" s="263" t="s">
        <v>65</v>
      </c>
      <c r="R4" s="174" t="str">
        <f>B4</f>
        <v>Яковлевский муниципальный район  </v>
      </c>
      <c r="S4" s="175" t="s">
        <v>70</v>
      </c>
      <c r="T4" s="175" t="s">
        <v>71</v>
      </c>
      <c r="U4" s="175" t="s">
        <v>73</v>
      </c>
      <c r="V4" s="226" t="str">
        <f>G4</f>
        <v>профинанси-ровано (кассовый расход) /исполнение 
на 16.12.2019</v>
      </c>
      <c r="W4" s="175" t="s">
        <v>68</v>
      </c>
      <c r="X4" s="176" t="s">
        <v>67</v>
      </c>
      <c r="Y4" s="161"/>
      <c r="Z4" s="161"/>
      <c r="AH4" s="161"/>
      <c r="AI4" s="161"/>
      <c r="AJ4" s="161"/>
      <c r="AK4" s="161"/>
      <c r="AL4" s="161"/>
      <c r="AM4" s="161"/>
      <c r="AN4" s="161"/>
      <c r="AO4" s="161"/>
      <c r="AP4" s="161"/>
    </row>
    <row r="5" spans="1:52" s="38" customFormat="1" ht="24.75" customHeight="1" thickBot="1">
      <c r="A5" s="404"/>
      <c r="B5" s="407" t="s">
        <v>50</v>
      </c>
      <c r="C5" s="410"/>
      <c r="D5" s="76" t="s">
        <v>9</v>
      </c>
      <c r="E5" s="186">
        <f aca="true" t="shared" si="0" ref="E5:N5">E6+E7+E8</f>
        <v>82.05915871</v>
      </c>
      <c r="F5" s="186">
        <f t="shared" si="0"/>
        <v>75.33944647000001</v>
      </c>
      <c r="G5" s="186">
        <f t="shared" si="0"/>
        <v>51.325353299999996</v>
      </c>
      <c r="H5" s="186">
        <f t="shared" si="0"/>
        <v>102.05424460000002</v>
      </c>
      <c r="I5" s="186">
        <f t="shared" si="0"/>
        <v>389.6369</v>
      </c>
      <c r="J5" s="397"/>
      <c r="K5" s="186">
        <f t="shared" si="0"/>
        <v>337.86999999999995</v>
      </c>
      <c r="L5" s="186">
        <f t="shared" si="0"/>
        <v>186.81090000000003</v>
      </c>
      <c r="M5" s="186">
        <f t="shared" si="0"/>
        <v>0</v>
      </c>
      <c r="N5" s="186">
        <f t="shared" si="0"/>
        <v>1098.43120331</v>
      </c>
      <c r="O5" s="162"/>
      <c r="P5" s="258"/>
      <c r="Q5" s="163"/>
      <c r="R5" s="407" t="str">
        <f>B5</f>
        <v>ВСЕГО </v>
      </c>
      <c r="S5" s="76" t="str">
        <f>D5</f>
        <v>Всего</v>
      </c>
      <c r="T5" s="76">
        <f>E5</f>
        <v>82.05915871</v>
      </c>
      <c r="U5" s="76">
        <f>F5</f>
        <v>75.33944647000001</v>
      </c>
      <c r="V5" s="76">
        <f>G5</f>
        <v>51.325353299999996</v>
      </c>
      <c r="W5" s="76">
        <f>F5/E5%</f>
        <v>91.81113681198256</v>
      </c>
      <c r="X5" s="76">
        <f>G5/F5%</f>
        <v>68.12547172142767</v>
      </c>
      <c r="Y5" s="163"/>
      <c r="Z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2"/>
      <c r="AS5" s="162"/>
      <c r="AT5" s="162"/>
      <c r="AU5" s="162"/>
      <c r="AV5" s="162"/>
      <c r="AW5" s="162"/>
      <c r="AX5" s="162"/>
      <c r="AY5" s="162"/>
      <c r="AZ5" s="162"/>
    </row>
    <row r="6" spans="1:52" s="38" customFormat="1" ht="24.75" customHeight="1" thickBot="1">
      <c r="A6" s="405"/>
      <c r="B6" s="408"/>
      <c r="C6" s="411"/>
      <c r="D6" s="76" t="s">
        <v>18</v>
      </c>
      <c r="E6" s="186">
        <f aca="true" t="shared" si="1" ref="E6:I8">E19+E135</f>
        <v>8.54974</v>
      </c>
      <c r="F6" s="186">
        <f t="shared" si="1"/>
        <v>8.21423</v>
      </c>
      <c r="G6" s="186">
        <f t="shared" si="1"/>
        <v>3.45528</v>
      </c>
      <c r="H6" s="186">
        <f t="shared" si="1"/>
        <v>40.740445050000005</v>
      </c>
      <c r="I6" s="186">
        <f t="shared" si="1"/>
        <v>258.206</v>
      </c>
      <c r="J6" s="398"/>
      <c r="K6" s="186">
        <f aca="true" t="shared" si="2" ref="K6:M8">K19+K135</f>
        <v>293.91999999999996</v>
      </c>
      <c r="L6" s="186">
        <f t="shared" si="2"/>
        <v>158.4</v>
      </c>
      <c r="M6" s="186">
        <f t="shared" si="2"/>
        <v>0</v>
      </c>
      <c r="N6" s="186">
        <f>N19+N135</f>
        <v>759.81618505</v>
      </c>
      <c r="O6" s="162"/>
      <c r="P6" s="258"/>
      <c r="Q6" s="163"/>
      <c r="R6" s="408"/>
      <c r="S6" s="181"/>
      <c r="T6" s="181"/>
      <c r="U6" s="181"/>
      <c r="V6" s="181"/>
      <c r="W6" s="177"/>
      <c r="X6" s="178"/>
      <c r="Y6" s="163"/>
      <c r="Z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2"/>
      <c r="AS6" s="162"/>
      <c r="AT6" s="162"/>
      <c r="AU6" s="162"/>
      <c r="AV6" s="162"/>
      <c r="AW6" s="162"/>
      <c r="AX6" s="162"/>
      <c r="AY6" s="162"/>
      <c r="AZ6" s="162"/>
    </row>
    <row r="7" spans="1:52" s="38" customFormat="1" ht="24.75" customHeight="1" thickBot="1">
      <c r="A7" s="405"/>
      <c r="B7" s="408"/>
      <c r="C7" s="411"/>
      <c r="D7" s="76" t="s">
        <v>10</v>
      </c>
      <c r="E7" s="186">
        <f t="shared" si="1"/>
        <v>69.58065341000001</v>
      </c>
      <c r="F7" s="186">
        <f t="shared" si="1"/>
        <v>63.25988224000001</v>
      </c>
      <c r="G7" s="186">
        <f t="shared" si="1"/>
        <v>44.03172907</v>
      </c>
      <c r="H7" s="186">
        <f t="shared" si="1"/>
        <v>50.79881880000001</v>
      </c>
      <c r="I7" s="186">
        <f t="shared" si="1"/>
        <v>120.04231</v>
      </c>
      <c r="J7" s="398"/>
      <c r="K7" s="186">
        <f t="shared" si="2"/>
        <v>43.7089</v>
      </c>
      <c r="L7" s="186">
        <f t="shared" si="2"/>
        <v>28.2342</v>
      </c>
      <c r="M7" s="186">
        <f t="shared" si="2"/>
        <v>0</v>
      </c>
      <c r="N7" s="186">
        <f>N20+N136</f>
        <v>312.36488221</v>
      </c>
      <c r="O7" s="162"/>
      <c r="P7" s="258"/>
      <c r="Q7" s="163"/>
      <c r="R7" s="408"/>
      <c r="S7" s="181"/>
      <c r="T7" s="181"/>
      <c r="U7" s="181"/>
      <c r="V7" s="181"/>
      <c r="W7" s="177"/>
      <c r="X7" s="178"/>
      <c r="Y7" s="163"/>
      <c r="Z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2"/>
      <c r="AS7" s="162"/>
      <c r="AT7" s="162"/>
      <c r="AU7" s="162"/>
      <c r="AV7" s="162"/>
      <c r="AW7" s="162"/>
      <c r="AX7" s="162"/>
      <c r="AY7" s="162"/>
      <c r="AZ7" s="162"/>
    </row>
    <row r="8" spans="1:52" s="38" customFormat="1" ht="24.75" customHeight="1" thickBot="1">
      <c r="A8" s="405"/>
      <c r="B8" s="408"/>
      <c r="C8" s="411"/>
      <c r="D8" s="203" t="s">
        <v>11</v>
      </c>
      <c r="E8" s="210">
        <f t="shared" si="1"/>
        <v>3.9287652999999993</v>
      </c>
      <c r="F8" s="210">
        <f t="shared" si="1"/>
        <v>3.8653342299999993</v>
      </c>
      <c r="G8" s="210">
        <f t="shared" si="1"/>
        <v>3.8383442299999992</v>
      </c>
      <c r="H8" s="210">
        <f t="shared" si="1"/>
        <v>10.514980750000001</v>
      </c>
      <c r="I8" s="210">
        <f t="shared" si="1"/>
        <v>11.38859</v>
      </c>
      <c r="J8" s="398"/>
      <c r="K8" s="210">
        <f t="shared" si="2"/>
        <v>0.24110000000000004</v>
      </c>
      <c r="L8" s="210">
        <f t="shared" si="2"/>
        <v>0.1767</v>
      </c>
      <c r="M8" s="210">
        <f t="shared" si="2"/>
        <v>0</v>
      </c>
      <c r="N8" s="210">
        <f>N21+N137</f>
        <v>26.25013605</v>
      </c>
      <c r="O8" s="162"/>
      <c r="P8" s="258"/>
      <c r="Q8" s="163"/>
      <c r="R8" s="409"/>
      <c r="S8" s="182"/>
      <c r="T8" s="182"/>
      <c r="U8" s="182"/>
      <c r="V8" s="182"/>
      <c r="W8" s="179"/>
      <c r="X8" s="180"/>
      <c r="Y8" s="163"/>
      <c r="Z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2"/>
      <c r="AS8" s="162"/>
      <c r="AT8" s="162"/>
      <c r="AU8" s="162"/>
      <c r="AV8" s="162"/>
      <c r="AW8" s="162"/>
      <c r="AX8" s="162"/>
      <c r="AY8" s="162"/>
      <c r="AZ8" s="162"/>
    </row>
    <row r="9" spans="1:52" s="37" customFormat="1" ht="11.25" customHeight="1">
      <c r="A9" s="211"/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8"/>
      <c r="O9" s="164"/>
      <c r="P9" s="259"/>
      <c r="Q9" s="165"/>
      <c r="R9" s="165"/>
      <c r="S9" s="156"/>
      <c r="T9" s="156"/>
      <c r="U9" s="156"/>
      <c r="V9" s="156"/>
      <c r="W9" s="165"/>
      <c r="X9" s="165"/>
      <c r="Y9" s="165"/>
      <c r="Z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4"/>
      <c r="AS9" s="164"/>
      <c r="AT9" s="164"/>
      <c r="AU9" s="164"/>
      <c r="AV9" s="164"/>
      <c r="AW9" s="164"/>
      <c r="AX9" s="164"/>
      <c r="AY9" s="164"/>
      <c r="AZ9" s="164"/>
    </row>
    <row r="10" spans="1:52" s="37" customFormat="1" ht="11.25" customHeight="1">
      <c r="A10" s="212"/>
      <c r="B10" s="143"/>
      <c r="C10" s="61"/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164"/>
      <c r="P10" s="259"/>
      <c r="Q10" s="165"/>
      <c r="R10" s="165"/>
      <c r="S10" s="156"/>
      <c r="T10" s="156"/>
      <c r="U10" s="156"/>
      <c r="V10" s="156"/>
      <c r="W10" s="165"/>
      <c r="X10" s="165"/>
      <c r="Y10" s="165"/>
      <c r="Z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4"/>
      <c r="AS10" s="164"/>
      <c r="AT10" s="164"/>
      <c r="AU10" s="164"/>
      <c r="AV10" s="164"/>
      <c r="AW10" s="164"/>
      <c r="AX10" s="164"/>
      <c r="AY10" s="164"/>
      <c r="AZ10" s="164"/>
    </row>
    <row r="11" spans="1:52" s="37" customFormat="1" ht="17.25" customHeight="1">
      <c r="A11" s="212"/>
      <c r="B11" s="144" t="s">
        <v>65</v>
      </c>
      <c r="C11" s="126"/>
      <c r="D11" s="131" t="s">
        <v>9</v>
      </c>
      <c r="E11" s="145">
        <f>E5-'Приложение 1 (ОТЧЕТНЫЙ ПЕРИОД)'!E5</f>
        <v>0</v>
      </c>
      <c r="F11" s="145">
        <f>F5-'Приложение 1 (ОТЧЕТНЫЙ ПЕРИОД)'!F5</f>
        <v>0</v>
      </c>
      <c r="G11" s="145">
        <f>G5-'Приложение 1 (ОТЧЕТНЫЙ ПЕРИОД)'!G5</f>
        <v>0</v>
      </c>
      <c r="H11" s="145">
        <f>H5-'Приложение 1 (ОТЧЕТНЫЙ ПЕРИОД)'!H5</f>
        <v>0</v>
      </c>
      <c r="I11" s="145">
        <f>I5-'Приложение 1 (ОТЧЕТНЫЙ ПЕРИОД)'!I5</f>
        <v>0</v>
      </c>
      <c r="J11" s="145"/>
      <c r="K11" s="145">
        <f>K5-'Приложение 1 (ОТЧЕТНЫЙ ПЕРИОД)'!K5</f>
        <v>0</v>
      </c>
      <c r="L11" s="145">
        <f>L5-'Приложение 1 (ОТЧЕТНЫЙ ПЕРИОД)'!L5</f>
        <v>0</v>
      </c>
      <c r="M11" s="145">
        <f>M5-'Приложение 1 (ОТЧЕТНЫЙ ПЕРИОД)'!M5</f>
        <v>0</v>
      </c>
      <c r="N11" s="146">
        <f>N5-'Приложение 1 (ОТЧЕТНЫЙ ПЕРИОД)'!N5</f>
        <v>0</v>
      </c>
      <c r="O11" s="166"/>
      <c r="P11" s="260">
        <f>SUM(E11:O11)</f>
        <v>0</v>
      </c>
      <c r="Q11" s="165"/>
      <c r="R11" s="165"/>
      <c r="S11" s="156"/>
      <c r="T11" s="156"/>
      <c r="U11" s="156"/>
      <c r="V11" s="156"/>
      <c r="W11" s="165"/>
      <c r="X11" s="165"/>
      <c r="Y11" s="165"/>
      <c r="Z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4"/>
      <c r="AS11" s="164"/>
      <c r="AT11" s="164"/>
      <c r="AU11" s="164"/>
      <c r="AV11" s="164"/>
      <c r="AW11" s="164"/>
      <c r="AX11" s="164"/>
      <c r="AY11" s="164"/>
      <c r="AZ11" s="164"/>
    </row>
    <row r="12" spans="1:52" s="37" customFormat="1" ht="22.5" customHeight="1">
      <c r="A12" s="212"/>
      <c r="B12" s="144" t="s">
        <v>65</v>
      </c>
      <c r="C12" s="126"/>
      <c r="D12" s="131" t="s">
        <v>18</v>
      </c>
      <c r="E12" s="145">
        <f>E6-'Приложение 1 (ОТЧЕТНЫЙ ПЕРИОД)'!E6</f>
        <v>0</v>
      </c>
      <c r="F12" s="145">
        <f>F6-'Приложение 1 (ОТЧЕТНЫЙ ПЕРИОД)'!F6</f>
        <v>0</v>
      </c>
      <c r="G12" s="145">
        <f>G6-'Приложение 1 (ОТЧЕТНЫЙ ПЕРИОД)'!G6</f>
        <v>0</v>
      </c>
      <c r="H12" s="145">
        <f>H6-'Приложение 1 (ОТЧЕТНЫЙ ПЕРИОД)'!H6</f>
        <v>0</v>
      </c>
      <c r="I12" s="145">
        <f>I6-'Приложение 1 (ОТЧЕТНЫЙ ПЕРИОД)'!I6</f>
        <v>0</v>
      </c>
      <c r="J12" s="145"/>
      <c r="K12" s="145">
        <f>K6-'Приложение 1 (ОТЧЕТНЫЙ ПЕРИОД)'!K6</f>
        <v>0</v>
      </c>
      <c r="L12" s="145">
        <f>L6-'Приложение 1 (ОТЧЕТНЫЙ ПЕРИОД)'!L6</f>
        <v>0</v>
      </c>
      <c r="M12" s="145">
        <f>M6-'Приложение 1 (ОТЧЕТНЫЙ ПЕРИОД)'!M6</f>
        <v>0</v>
      </c>
      <c r="N12" s="146">
        <f>N6-'Приложение 1 (ОТЧЕТНЫЙ ПЕРИОД)'!N6</f>
        <v>0</v>
      </c>
      <c r="O12" s="166"/>
      <c r="P12" s="260">
        <f>SUM(E12:O12)</f>
        <v>0</v>
      </c>
      <c r="Q12" s="165"/>
      <c r="R12" s="165"/>
      <c r="S12" s="156"/>
      <c r="T12" s="156"/>
      <c r="U12" s="156"/>
      <c r="V12" s="156"/>
      <c r="W12" s="165"/>
      <c r="X12" s="165"/>
      <c r="Y12" s="165"/>
      <c r="Z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4"/>
      <c r="AS12" s="164"/>
      <c r="AT12" s="164"/>
      <c r="AU12" s="164"/>
      <c r="AV12" s="164"/>
      <c r="AW12" s="164"/>
      <c r="AX12" s="164"/>
      <c r="AY12" s="164"/>
      <c r="AZ12" s="164"/>
    </row>
    <row r="13" spans="1:52" s="37" customFormat="1" ht="21" customHeight="1">
      <c r="A13" s="212"/>
      <c r="B13" s="144" t="s">
        <v>65</v>
      </c>
      <c r="C13" s="126"/>
      <c r="D13" s="131" t="s">
        <v>10</v>
      </c>
      <c r="E13" s="145">
        <f>E7-'Приложение 1 (ОТЧЕТНЫЙ ПЕРИОД)'!E7</f>
        <v>0</v>
      </c>
      <c r="F13" s="145">
        <f>F7-'Приложение 1 (ОТЧЕТНЫЙ ПЕРИОД)'!F7</f>
        <v>0</v>
      </c>
      <c r="G13" s="145">
        <f>G7-'Приложение 1 (ОТЧЕТНЫЙ ПЕРИОД)'!G7</f>
        <v>0</v>
      </c>
      <c r="H13" s="145">
        <f>H7-'Приложение 1 (ОТЧЕТНЫЙ ПЕРИОД)'!H7</f>
        <v>0</v>
      </c>
      <c r="I13" s="145">
        <f>I7-'Приложение 1 (ОТЧЕТНЫЙ ПЕРИОД)'!I7</f>
        <v>0</v>
      </c>
      <c r="J13" s="145"/>
      <c r="K13" s="145">
        <f>K7-'Приложение 1 (ОТЧЕТНЫЙ ПЕРИОД)'!K7</f>
        <v>0</v>
      </c>
      <c r="L13" s="145">
        <f>L7-'Приложение 1 (ОТЧЕТНЫЙ ПЕРИОД)'!L7</f>
        <v>0</v>
      </c>
      <c r="M13" s="145">
        <f>M7-'Приложение 1 (ОТЧЕТНЫЙ ПЕРИОД)'!M7</f>
        <v>0</v>
      </c>
      <c r="N13" s="146">
        <f>N7-'Приложение 1 (ОТЧЕТНЫЙ ПЕРИОД)'!N7</f>
        <v>0</v>
      </c>
      <c r="O13" s="166"/>
      <c r="P13" s="260">
        <f>SUM(E13:O13)</f>
        <v>0</v>
      </c>
      <c r="Q13" s="165"/>
      <c r="R13" s="165"/>
      <c r="S13" s="156"/>
      <c r="T13" s="156"/>
      <c r="U13" s="156"/>
      <c r="V13" s="156"/>
      <c r="W13" s="165"/>
      <c r="X13" s="165"/>
      <c r="Y13" s="165"/>
      <c r="Z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4"/>
      <c r="AS13" s="164"/>
      <c r="AT13" s="164"/>
      <c r="AU13" s="164"/>
      <c r="AV13" s="164"/>
      <c r="AW13" s="164"/>
      <c r="AX13" s="164"/>
      <c r="AY13" s="164"/>
      <c r="AZ13" s="164"/>
    </row>
    <row r="14" spans="1:52" s="37" customFormat="1" ht="22.5" customHeight="1">
      <c r="A14" s="212"/>
      <c r="B14" s="144" t="s">
        <v>65</v>
      </c>
      <c r="C14" s="126"/>
      <c r="D14" s="131" t="s">
        <v>11</v>
      </c>
      <c r="E14" s="145">
        <f>E8-'Приложение 1 (ОТЧЕТНЫЙ ПЕРИОД)'!E8</f>
        <v>0</v>
      </c>
      <c r="F14" s="145">
        <f>F8-'Приложение 1 (ОТЧЕТНЫЙ ПЕРИОД)'!F8</f>
        <v>0</v>
      </c>
      <c r="G14" s="145">
        <f>G8-'Приложение 1 (ОТЧЕТНЫЙ ПЕРИОД)'!G8</f>
        <v>0</v>
      </c>
      <c r="H14" s="145">
        <f>H8-'Приложение 1 (ОТЧЕТНЫЙ ПЕРИОД)'!H8</f>
        <v>0</v>
      </c>
      <c r="I14" s="145">
        <f>I8-'Приложение 1 (ОТЧЕТНЫЙ ПЕРИОД)'!I8</f>
        <v>0</v>
      </c>
      <c r="J14" s="145"/>
      <c r="K14" s="145">
        <f>K8-'Приложение 1 (ОТЧЕТНЫЙ ПЕРИОД)'!K8</f>
        <v>0</v>
      </c>
      <c r="L14" s="145">
        <f>L8-'Приложение 1 (ОТЧЕТНЫЙ ПЕРИОД)'!L8</f>
        <v>0</v>
      </c>
      <c r="M14" s="145">
        <f>M8-'Приложение 1 (ОТЧЕТНЫЙ ПЕРИОД)'!M8</f>
        <v>0</v>
      </c>
      <c r="N14" s="146">
        <f>N8-'Приложение 1 (ОТЧЕТНЫЙ ПЕРИОД)'!N8</f>
        <v>0</v>
      </c>
      <c r="O14" s="166"/>
      <c r="P14" s="260">
        <f>SUM(E14:O14)</f>
        <v>0</v>
      </c>
      <c r="Q14" s="165"/>
      <c r="R14" s="165"/>
      <c r="S14" s="156"/>
      <c r="T14" s="156"/>
      <c r="U14" s="156"/>
      <c r="V14" s="156"/>
      <c r="W14" s="165"/>
      <c r="X14" s="165"/>
      <c r="Y14" s="165"/>
      <c r="Z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4"/>
      <c r="AS14" s="164"/>
      <c r="AT14" s="164"/>
      <c r="AU14" s="164"/>
      <c r="AV14" s="164"/>
      <c r="AW14" s="164"/>
      <c r="AX14" s="164"/>
      <c r="AY14" s="164"/>
      <c r="AZ14" s="164"/>
    </row>
    <row r="15" spans="1:52" s="37" customFormat="1" ht="7.5" customHeight="1">
      <c r="A15" s="212"/>
      <c r="B15" s="144"/>
      <c r="C15" s="126"/>
      <c r="D15" s="131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66"/>
      <c r="P15" s="260"/>
      <c r="Q15" s="165"/>
      <c r="R15" s="165"/>
      <c r="S15" s="156"/>
      <c r="T15" s="156"/>
      <c r="U15" s="156"/>
      <c r="V15" s="156"/>
      <c r="W15" s="165"/>
      <c r="X15" s="165"/>
      <c r="Y15" s="165"/>
      <c r="Z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4"/>
      <c r="AS15" s="164"/>
      <c r="AT15" s="164"/>
      <c r="AU15" s="164"/>
      <c r="AV15" s="164"/>
      <c r="AW15" s="164"/>
      <c r="AX15" s="164"/>
      <c r="AY15" s="164"/>
      <c r="AZ15" s="164"/>
    </row>
    <row r="16" spans="1:52" s="37" customFormat="1" ht="11.25" customHeight="1">
      <c r="A16" s="60"/>
      <c r="B16" s="64"/>
      <c r="C16" s="61"/>
      <c r="D16" s="65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164"/>
      <c r="P16" s="259"/>
      <c r="Q16" s="165"/>
      <c r="R16" s="165"/>
      <c r="S16" s="156"/>
      <c r="T16" s="156"/>
      <c r="U16" s="156"/>
      <c r="V16" s="156"/>
      <c r="W16" s="165"/>
      <c r="X16" s="165"/>
      <c r="Y16" s="165"/>
      <c r="Z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4"/>
      <c r="AS16" s="164"/>
      <c r="AT16" s="164"/>
      <c r="AU16" s="164"/>
      <c r="AV16" s="164"/>
      <c r="AW16" s="164"/>
      <c r="AX16" s="164"/>
      <c r="AY16" s="164"/>
      <c r="AZ16" s="164"/>
    </row>
    <row r="17" spans="1:52" s="37" customFormat="1" ht="11.25" customHeight="1" thickBot="1">
      <c r="A17" s="251"/>
      <c r="B17" s="252"/>
      <c r="C17" s="253"/>
      <c r="D17" s="254"/>
      <c r="E17" s="255"/>
      <c r="F17" s="255"/>
      <c r="G17" s="255"/>
      <c r="H17" s="255"/>
      <c r="I17" s="255"/>
      <c r="J17" s="255"/>
      <c r="K17" s="255"/>
      <c r="L17" s="255"/>
      <c r="M17" s="255"/>
      <c r="N17" s="256"/>
      <c r="O17" s="164"/>
      <c r="P17" s="259"/>
      <c r="Q17" s="165"/>
      <c r="R17" s="165"/>
      <c r="S17" s="156"/>
      <c r="T17" s="156"/>
      <c r="U17" s="156"/>
      <c r="V17" s="156"/>
      <c r="W17" s="165"/>
      <c r="X17" s="165"/>
      <c r="Y17" s="165"/>
      <c r="Z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4"/>
      <c r="AS17" s="164"/>
      <c r="AT17" s="164"/>
      <c r="AU17" s="164"/>
      <c r="AV17" s="164"/>
      <c r="AW17" s="164"/>
      <c r="AX17" s="164"/>
      <c r="AY17" s="164"/>
      <c r="AZ17" s="164"/>
    </row>
    <row r="18" spans="1:52" s="38" customFormat="1" ht="24.75" customHeight="1">
      <c r="A18" s="446"/>
      <c r="B18" s="440" t="s">
        <v>40</v>
      </c>
      <c r="C18" s="443"/>
      <c r="D18" s="77" t="s">
        <v>9</v>
      </c>
      <c r="E18" s="78">
        <f>'Приложение 1 (ОТЧЕТНЫЙ ПЕРИОД)'!E10</f>
        <v>25.705748709999998</v>
      </c>
      <c r="F18" s="78">
        <f>'Приложение 1 (ОТЧЕТНЫЙ ПЕРИОД)'!F10</f>
        <v>23.48845771</v>
      </c>
      <c r="G18" s="78">
        <f>'Приложение 1 (ОТЧЕТНЫЙ ПЕРИОД)'!G10</f>
        <v>7.87130454</v>
      </c>
      <c r="H18" s="78">
        <f>'Приложение 1 (ОТЧЕТНЫЙ ПЕРИОД)'!H10</f>
        <v>30.7314946</v>
      </c>
      <c r="I18" s="78">
        <f>'Приложение 1 (ОТЧЕТНЫЙ ПЕРИОД)'!I10</f>
        <v>98.5</v>
      </c>
      <c r="J18" s="485"/>
      <c r="K18" s="78">
        <f>'Приложение 1 (ОТЧЕТНЫЙ ПЕРИОД)'!K10</f>
        <v>0</v>
      </c>
      <c r="L18" s="78">
        <f>'Приложение 1 (ОТЧЕТНЫЙ ПЕРИОД)'!L10</f>
        <v>3.03</v>
      </c>
      <c r="M18" s="78">
        <f>'Приложение 1 (ОТЧЕТНЫЙ ПЕРИОД)'!M10</f>
        <v>0</v>
      </c>
      <c r="N18" s="79">
        <f>'Приложение 1 (ОТЧЕТНЫЙ ПЕРИОД)'!N10</f>
        <v>157.96724331</v>
      </c>
      <c r="O18" s="162"/>
      <c r="P18" s="335"/>
      <c r="Q18" s="163"/>
      <c r="R18" s="477" t="str">
        <f>B18</f>
        <v>Всего 
по мероприятиям 
национальных проектов  </v>
      </c>
      <c r="S18" s="76" t="str">
        <f>D18</f>
        <v>Всего</v>
      </c>
      <c r="T18" s="76">
        <f>E18</f>
        <v>25.705748709999998</v>
      </c>
      <c r="U18" s="76">
        <f>F18</f>
        <v>23.48845771</v>
      </c>
      <c r="V18" s="76">
        <f>G18</f>
        <v>7.87130454</v>
      </c>
      <c r="W18" s="76">
        <f>F18/E18%</f>
        <v>91.3743379933632</v>
      </c>
      <c r="X18" s="76">
        <f>G18/F18%</f>
        <v>33.51137242463077</v>
      </c>
      <c r="Y18" s="163"/>
      <c r="Z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2"/>
      <c r="AS18" s="162"/>
      <c r="AT18" s="162"/>
      <c r="AU18" s="162"/>
      <c r="AV18" s="162"/>
      <c r="AW18" s="162"/>
      <c r="AX18" s="162"/>
      <c r="AY18" s="162"/>
      <c r="AZ18" s="162"/>
    </row>
    <row r="19" spans="1:52" s="38" customFormat="1" ht="24.75" customHeight="1">
      <c r="A19" s="447"/>
      <c r="B19" s="441"/>
      <c r="C19" s="444"/>
      <c r="D19" s="66" t="s">
        <v>18</v>
      </c>
      <c r="E19" s="93">
        <f>'Приложение 1 (ОТЧЕТНЫЙ ПЕРИОД)'!E11</f>
        <v>4.75895</v>
      </c>
      <c r="F19" s="93">
        <f>'Приложение 1 (ОТЧЕТНЫЙ ПЕРИОД)'!F11</f>
        <v>4.75895</v>
      </c>
      <c r="G19" s="93">
        <f>'Приложение 1 (ОТЧЕТНЫЙ ПЕРИОД)'!G11</f>
        <v>0</v>
      </c>
      <c r="H19" s="93">
        <f>'Приложение 1 (ОТЧЕТНЫЙ ПЕРИОД)'!H11</f>
        <v>19.62044505</v>
      </c>
      <c r="I19" s="93">
        <f>'Приложение 1 (ОТЧЕТНЫЙ ПЕРИОД)'!I11</f>
        <v>17.35</v>
      </c>
      <c r="J19" s="486"/>
      <c r="K19" s="93">
        <f>'Приложение 1 (ОТЧЕТНЫЙ ПЕРИОД)'!K11</f>
        <v>0</v>
      </c>
      <c r="L19" s="93">
        <f>'Приложение 1 (ОТЧЕТНЫЙ ПЕРИОД)'!L11</f>
        <v>0</v>
      </c>
      <c r="M19" s="93">
        <f>'Приложение 1 (ОТЧЕТНЫЙ ПЕРИОД)'!M11</f>
        <v>0</v>
      </c>
      <c r="N19" s="112">
        <f>'Приложение 1 (ОТЧЕТНЫЙ ПЕРИОД)'!N11</f>
        <v>41.72939505</v>
      </c>
      <c r="O19" s="162"/>
      <c r="P19" s="258"/>
      <c r="Q19" s="163"/>
      <c r="R19" s="478"/>
      <c r="S19" s="181"/>
      <c r="T19" s="181"/>
      <c r="U19" s="181"/>
      <c r="V19" s="181"/>
      <c r="W19" s="177"/>
      <c r="X19" s="178"/>
      <c r="Y19" s="163"/>
      <c r="Z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2"/>
      <c r="AS19" s="162"/>
      <c r="AT19" s="162"/>
      <c r="AU19" s="162"/>
      <c r="AV19" s="162"/>
      <c r="AW19" s="162"/>
      <c r="AX19" s="162"/>
      <c r="AY19" s="162"/>
      <c r="AZ19" s="162"/>
    </row>
    <row r="20" spans="1:52" s="38" customFormat="1" ht="24.75" customHeight="1">
      <c r="A20" s="447"/>
      <c r="B20" s="441"/>
      <c r="C20" s="444"/>
      <c r="D20" s="66" t="s">
        <v>10</v>
      </c>
      <c r="E20" s="93">
        <f>'Приложение 1 (ОТЧЕТНЫЙ ПЕРИОД)'!E12</f>
        <v>20.69046341</v>
      </c>
      <c r="F20" s="93">
        <f>'Приложение 1 (ОТЧЕТНЫЙ ПЕРИОД)'!F12</f>
        <v>18.49534517</v>
      </c>
      <c r="G20" s="93">
        <f>'Приложение 1 (ОТЧЕТНЫЙ ПЕРИОД)'!G12</f>
        <v>7.637142</v>
      </c>
      <c r="H20" s="93">
        <f>'Приложение 1 (ОТЧЕТНЫЙ ПЕРИОД)'!H12</f>
        <v>10.8536988</v>
      </c>
      <c r="I20" s="93">
        <f>'Приложение 1 (ОТЧЕТНЫЙ ПЕРИОД)'!I12</f>
        <v>80</v>
      </c>
      <c r="J20" s="486"/>
      <c r="K20" s="93">
        <f>'Приложение 1 (ОТЧЕТНЫЙ ПЕРИОД)'!K12</f>
        <v>0</v>
      </c>
      <c r="L20" s="93">
        <f>'Приложение 1 (ОТЧЕТНЫЙ ПЕРИОД)'!L12</f>
        <v>3</v>
      </c>
      <c r="M20" s="93">
        <f>'Приложение 1 (ОТЧЕТНЫЙ ПЕРИОД)'!M12</f>
        <v>0</v>
      </c>
      <c r="N20" s="112">
        <f>'Приложение 1 (ОТЧЕТНЫЙ ПЕРИОД)'!N12</f>
        <v>114.54416221</v>
      </c>
      <c r="O20" s="162"/>
      <c r="P20" s="258"/>
      <c r="Q20" s="163"/>
      <c r="R20" s="478"/>
      <c r="S20" s="181"/>
      <c r="T20" s="181"/>
      <c r="U20" s="181"/>
      <c r="V20" s="181"/>
      <c r="W20" s="177"/>
      <c r="X20" s="178"/>
      <c r="Y20" s="163"/>
      <c r="Z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2"/>
      <c r="AS20" s="162"/>
      <c r="AT20" s="162"/>
      <c r="AU20" s="162"/>
      <c r="AV20" s="162"/>
      <c r="AW20" s="162"/>
      <c r="AX20" s="162"/>
      <c r="AY20" s="162"/>
      <c r="AZ20" s="162"/>
    </row>
    <row r="21" spans="1:52" s="38" customFormat="1" ht="24.75" customHeight="1" thickBot="1">
      <c r="A21" s="448"/>
      <c r="B21" s="442"/>
      <c r="C21" s="445"/>
      <c r="D21" s="67" t="s">
        <v>11</v>
      </c>
      <c r="E21" s="91">
        <f>'Приложение 1 (ОТЧЕТНЫЙ ПЕРИОД)'!E13</f>
        <v>0.2563353</v>
      </c>
      <c r="F21" s="91">
        <f>'Приложение 1 (ОТЧЕТНЫЙ ПЕРИОД)'!F13</f>
        <v>0.23416253999999997</v>
      </c>
      <c r="G21" s="91">
        <f>'Приложение 1 (ОТЧЕТНЫЙ ПЕРИОД)'!G13</f>
        <v>0.23416253999999997</v>
      </c>
      <c r="H21" s="91">
        <f>'Приложение 1 (ОТЧЕТНЫЙ ПЕРИОД)'!H13</f>
        <v>0.25735075</v>
      </c>
      <c r="I21" s="91">
        <f>'Приложение 1 (ОТЧЕТНЫЙ ПЕРИОД)'!I13</f>
        <v>1.15</v>
      </c>
      <c r="J21" s="487"/>
      <c r="K21" s="91">
        <f>'Приложение 1 (ОТЧЕТНЫЙ ПЕРИОД)'!K13</f>
        <v>0</v>
      </c>
      <c r="L21" s="91">
        <f>'Приложение 1 (ОТЧЕТНЫЙ ПЕРИОД)'!L13</f>
        <v>0.03</v>
      </c>
      <c r="M21" s="91">
        <f>'Приложение 1 (ОТЧЕТНЫЙ ПЕРИОД)'!M13</f>
        <v>0</v>
      </c>
      <c r="N21" s="92">
        <f>'Приложение 1 (ОТЧЕТНЫЙ ПЕРИОД)'!N13</f>
        <v>1.69368605</v>
      </c>
      <c r="O21" s="162"/>
      <c r="P21" s="258"/>
      <c r="Q21" s="163"/>
      <c r="R21" s="479"/>
      <c r="S21" s="182"/>
      <c r="T21" s="182"/>
      <c r="U21" s="182"/>
      <c r="V21" s="182"/>
      <c r="W21" s="179"/>
      <c r="X21" s="180"/>
      <c r="Y21" s="163"/>
      <c r="Z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2"/>
      <c r="AS21" s="162"/>
      <c r="AT21" s="162"/>
      <c r="AU21" s="162"/>
      <c r="AV21" s="162"/>
      <c r="AW21" s="162"/>
      <c r="AX21" s="162"/>
      <c r="AY21" s="162"/>
      <c r="AZ21" s="162"/>
    </row>
    <row r="22" spans="1:52" s="38" customFormat="1" ht="24.75" customHeight="1">
      <c r="A22" s="140"/>
      <c r="B22" s="139"/>
      <c r="C22" s="127"/>
      <c r="D22" s="128" t="s">
        <v>65</v>
      </c>
      <c r="E22" s="129">
        <f>E19+E20+E21</f>
        <v>25.705748709999998</v>
      </c>
      <c r="F22" s="129">
        <f>F19+F20+F21</f>
        <v>23.48845771</v>
      </c>
      <c r="G22" s="129">
        <f>G19+G20+G21</f>
        <v>7.87130454</v>
      </c>
      <c r="H22" s="129">
        <f>H19+H20+H21</f>
        <v>30.7314946</v>
      </c>
      <c r="I22" s="129">
        <f>I19+I20+I21</f>
        <v>98.5</v>
      </c>
      <c r="J22" s="129"/>
      <c r="K22" s="129">
        <f>K19+K20+K21</f>
        <v>0</v>
      </c>
      <c r="L22" s="129">
        <f>L19+L20+L21</f>
        <v>3.03</v>
      </c>
      <c r="M22" s="129">
        <f>M19+M20+M21</f>
        <v>0</v>
      </c>
      <c r="N22" s="130">
        <f>N19+N20+N21</f>
        <v>157.96724331</v>
      </c>
      <c r="O22" s="167"/>
      <c r="P22" s="261">
        <f>SUM(E22:O22)</f>
        <v>347.29424887</v>
      </c>
      <c r="Q22" s="163"/>
      <c r="R22" s="163"/>
      <c r="S22" s="155"/>
      <c r="T22" s="155"/>
      <c r="U22" s="155"/>
      <c r="V22" s="155"/>
      <c r="W22" s="163"/>
      <c r="X22" s="163"/>
      <c r="Y22" s="163"/>
      <c r="Z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2"/>
      <c r="AS22" s="162"/>
      <c r="AT22" s="162"/>
      <c r="AU22" s="162"/>
      <c r="AV22" s="162"/>
      <c r="AW22" s="162"/>
      <c r="AX22" s="162"/>
      <c r="AY22" s="162"/>
      <c r="AZ22" s="162"/>
    </row>
    <row r="23" spans="1:52" s="38" customFormat="1" ht="24.75" customHeight="1">
      <c r="A23" s="140"/>
      <c r="B23" s="139"/>
      <c r="C23" s="126"/>
      <c r="D23" s="148" t="s">
        <v>65</v>
      </c>
      <c r="E23" s="149">
        <f>E22-E18</f>
        <v>0</v>
      </c>
      <c r="F23" s="149">
        <f>F22-F18</f>
        <v>0</v>
      </c>
      <c r="G23" s="149">
        <f>G22-G18</f>
        <v>0</v>
      </c>
      <c r="H23" s="149">
        <f>H22-H18</f>
        <v>0</v>
      </c>
      <c r="I23" s="149">
        <f>I22-I18</f>
        <v>0</v>
      </c>
      <c r="J23" s="149"/>
      <c r="K23" s="149">
        <f>K22-K18</f>
        <v>0</v>
      </c>
      <c r="L23" s="149">
        <f>L22-L18</f>
        <v>0</v>
      </c>
      <c r="M23" s="149">
        <f>M22-M18</f>
        <v>0</v>
      </c>
      <c r="N23" s="150">
        <f>N22-N18</f>
        <v>0</v>
      </c>
      <c r="O23" s="162"/>
      <c r="P23" s="260">
        <f>SUM(E23:O23)</f>
        <v>0</v>
      </c>
      <c r="Q23" s="163"/>
      <c r="R23" s="163"/>
      <c r="S23" s="155"/>
      <c r="T23" s="155"/>
      <c r="U23" s="155"/>
      <c r="V23" s="155"/>
      <c r="W23" s="163"/>
      <c r="X23" s="163"/>
      <c r="Y23" s="163"/>
      <c r="Z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2"/>
      <c r="AS23" s="162"/>
      <c r="AT23" s="162"/>
      <c r="AU23" s="162"/>
      <c r="AV23" s="162"/>
      <c r="AW23" s="162"/>
      <c r="AX23" s="162"/>
      <c r="AY23" s="162"/>
      <c r="AZ23" s="162"/>
    </row>
    <row r="24" spans="1:52" s="38" customFormat="1" ht="24.75" customHeight="1">
      <c r="A24" s="151"/>
      <c r="B24" s="139" t="s">
        <v>65</v>
      </c>
      <c r="C24" s="126"/>
      <c r="D24" s="131" t="s">
        <v>9</v>
      </c>
      <c r="E24" s="132">
        <f aca="true" t="shared" si="3" ref="E24:N24">E25+E26+E27</f>
        <v>25.705748709999998</v>
      </c>
      <c r="F24" s="132">
        <f t="shared" si="3"/>
        <v>23.48845771</v>
      </c>
      <c r="G24" s="132">
        <f t="shared" si="3"/>
        <v>7.87130454</v>
      </c>
      <c r="H24" s="132">
        <f t="shared" si="3"/>
        <v>30.7314946</v>
      </c>
      <c r="I24" s="132">
        <f t="shared" si="3"/>
        <v>98.5</v>
      </c>
      <c r="J24" s="132"/>
      <c r="K24" s="132">
        <f t="shared" si="3"/>
        <v>0</v>
      </c>
      <c r="L24" s="132">
        <f t="shared" si="3"/>
        <v>3.03</v>
      </c>
      <c r="M24" s="132">
        <f t="shared" si="3"/>
        <v>0</v>
      </c>
      <c r="N24" s="132">
        <f t="shared" si="3"/>
        <v>157.96724331</v>
      </c>
      <c r="O24" s="162"/>
      <c r="P24" s="260">
        <f>SUM(E24:O24)</f>
        <v>347.29424887</v>
      </c>
      <c r="Q24" s="163"/>
      <c r="R24" s="163"/>
      <c r="S24" s="155"/>
      <c r="T24" s="155"/>
      <c r="U24" s="155"/>
      <c r="V24" s="155"/>
      <c r="W24" s="163"/>
      <c r="X24" s="163"/>
      <c r="Y24" s="163"/>
      <c r="Z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2"/>
      <c r="AS24" s="162"/>
      <c r="AT24" s="162"/>
      <c r="AU24" s="162"/>
      <c r="AV24" s="162"/>
      <c r="AW24" s="162"/>
      <c r="AX24" s="162"/>
      <c r="AY24" s="162"/>
      <c r="AZ24" s="162"/>
    </row>
    <row r="25" spans="1:52" s="38" customFormat="1" ht="24.75" customHeight="1">
      <c r="A25" s="151"/>
      <c r="B25" s="139" t="s">
        <v>65</v>
      </c>
      <c r="C25" s="126"/>
      <c r="D25" s="131" t="s">
        <v>18</v>
      </c>
      <c r="E25" s="147">
        <f>E37+E44+E62+E69+E76+E83+E90+E97+E104+E111+E118+E125</f>
        <v>4.75895</v>
      </c>
      <c r="F25" s="147">
        <f>F37+F44+F62+F69+F76+F83+F90+F97+F104+F111+F118+F125</f>
        <v>4.75895</v>
      </c>
      <c r="G25" s="147">
        <f aca="true" t="shared" si="4" ref="G25:N25">G37+G44+G62+G69+G76+G83+G90+G97+G104+G111+G118+G125</f>
        <v>0</v>
      </c>
      <c r="H25" s="147">
        <f t="shared" si="4"/>
        <v>19.62044505</v>
      </c>
      <c r="I25" s="147">
        <f t="shared" si="4"/>
        <v>17.35</v>
      </c>
      <c r="J25" s="132"/>
      <c r="K25" s="147">
        <f t="shared" si="4"/>
        <v>0</v>
      </c>
      <c r="L25" s="147">
        <f t="shared" si="4"/>
        <v>0</v>
      </c>
      <c r="M25" s="147">
        <f t="shared" si="4"/>
        <v>0</v>
      </c>
      <c r="N25" s="147">
        <f t="shared" si="4"/>
        <v>41.72939505</v>
      </c>
      <c r="O25" s="132"/>
      <c r="P25" s="260">
        <f>SUM(E25:O25)</f>
        <v>88.2177401</v>
      </c>
      <c r="Q25" s="163"/>
      <c r="R25" s="163"/>
      <c r="S25" s="155"/>
      <c r="T25" s="155"/>
      <c r="U25" s="155"/>
      <c r="V25" s="155"/>
      <c r="W25" s="163"/>
      <c r="X25" s="163"/>
      <c r="Y25" s="163"/>
      <c r="Z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2"/>
      <c r="AS25" s="162"/>
      <c r="AT25" s="162"/>
      <c r="AU25" s="162"/>
      <c r="AV25" s="162"/>
      <c r="AW25" s="162"/>
      <c r="AX25" s="162"/>
      <c r="AY25" s="162"/>
      <c r="AZ25" s="162"/>
    </row>
    <row r="26" spans="1:52" s="38" customFormat="1" ht="24.75" customHeight="1">
      <c r="A26" s="151"/>
      <c r="B26" s="139" t="s">
        <v>65</v>
      </c>
      <c r="C26" s="126"/>
      <c r="D26" s="131" t="s">
        <v>10</v>
      </c>
      <c r="E26" s="147">
        <f>E38+E45+E63+E70+E77+E84+E91+E98+E105+E112+E119+E126</f>
        <v>20.69046341</v>
      </c>
      <c r="F26" s="147">
        <f aca="true" t="shared" si="5" ref="F26:N26">F38+F45+F63+F70+F77+F84+F91+F98+F105+F112+F119+F126</f>
        <v>18.49534517</v>
      </c>
      <c r="G26" s="147">
        <f t="shared" si="5"/>
        <v>7.637142</v>
      </c>
      <c r="H26" s="147">
        <f t="shared" si="5"/>
        <v>10.8536988</v>
      </c>
      <c r="I26" s="147">
        <f t="shared" si="5"/>
        <v>80</v>
      </c>
      <c r="J26" s="132"/>
      <c r="K26" s="147">
        <f t="shared" si="5"/>
        <v>0</v>
      </c>
      <c r="L26" s="147">
        <f t="shared" si="5"/>
        <v>3</v>
      </c>
      <c r="M26" s="147">
        <f t="shared" si="5"/>
        <v>0</v>
      </c>
      <c r="N26" s="147">
        <f t="shared" si="5"/>
        <v>114.54416221</v>
      </c>
      <c r="O26" s="162"/>
      <c r="P26" s="260">
        <f>SUM(E26:O26)</f>
        <v>255.22081159</v>
      </c>
      <c r="Q26" s="163"/>
      <c r="R26" s="163"/>
      <c r="S26" s="155"/>
      <c r="T26" s="155"/>
      <c r="U26" s="155"/>
      <c r="V26" s="155"/>
      <c r="W26" s="163"/>
      <c r="X26" s="163"/>
      <c r="Y26" s="163"/>
      <c r="Z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2"/>
      <c r="AS26" s="162"/>
      <c r="AT26" s="162"/>
      <c r="AU26" s="162"/>
      <c r="AV26" s="162"/>
      <c r="AW26" s="162"/>
      <c r="AX26" s="162"/>
      <c r="AY26" s="162"/>
      <c r="AZ26" s="162"/>
    </row>
    <row r="27" spans="1:52" s="38" customFormat="1" ht="24.75" customHeight="1">
      <c r="A27" s="151"/>
      <c r="B27" s="139" t="s">
        <v>65</v>
      </c>
      <c r="C27" s="126"/>
      <c r="D27" s="131" t="s">
        <v>11</v>
      </c>
      <c r="E27" s="147">
        <f>E39+E46+E64+E71+E78+E85+E92+E99+E106+E113+E120+E127</f>
        <v>0.2563353</v>
      </c>
      <c r="F27" s="147">
        <f aca="true" t="shared" si="6" ref="F27:N27">F39+F46+F64+F71+F78+F85+F92+F99+F106+F113+F120+F127</f>
        <v>0.23416253999999997</v>
      </c>
      <c r="G27" s="147">
        <f t="shared" si="6"/>
        <v>0.23416253999999997</v>
      </c>
      <c r="H27" s="147">
        <f t="shared" si="6"/>
        <v>0.25735075</v>
      </c>
      <c r="I27" s="147">
        <f t="shared" si="6"/>
        <v>1.15</v>
      </c>
      <c r="J27" s="132"/>
      <c r="K27" s="147">
        <f t="shared" si="6"/>
        <v>0</v>
      </c>
      <c r="L27" s="147">
        <f t="shared" si="6"/>
        <v>0.03</v>
      </c>
      <c r="M27" s="147">
        <f t="shared" si="6"/>
        <v>0</v>
      </c>
      <c r="N27" s="147">
        <f t="shared" si="6"/>
        <v>1.69368605</v>
      </c>
      <c r="O27" s="162"/>
      <c r="P27" s="260">
        <f>SUM(E27:O27)</f>
        <v>3.85569718</v>
      </c>
      <c r="Q27" s="163"/>
      <c r="R27" s="163"/>
      <c r="S27" s="155"/>
      <c r="T27" s="155"/>
      <c r="U27" s="155"/>
      <c r="V27" s="155"/>
      <c r="W27" s="163"/>
      <c r="X27" s="163"/>
      <c r="Y27" s="163"/>
      <c r="Z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2"/>
      <c r="AS27" s="162"/>
      <c r="AT27" s="162"/>
      <c r="AU27" s="162"/>
      <c r="AV27" s="162"/>
      <c r="AW27" s="162"/>
      <c r="AX27" s="162"/>
      <c r="AY27" s="162"/>
      <c r="AZ27" s="162"/>
    </row>
    <row r="28" spans="1:52" s="124" customFormat="1" ht="20.25" customHeight="1">
      <c r="A28" s="140"/>
      <c r="B28" s="139"/>
      <c r="C28" s="121"/>
      <c r="D28" s="120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168"/>
      <c r="P28" s="262"/>
      <c r="Q28" s="169"/>
      <c r="R28" s="169"/>
      <c r="S28" s="157"/>
      <c r="T28" s="157"/>
      <c r="U28" s="157"/>
      <c r="V28" s="157"/>
      <c r="W28" s="169"/>
      <c r="X28" s="169"/>
      <c r="Y28" s="169"/>
      <c r="Z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8"/>
      <c r="AS28" s="168"/>
      <c r="AT28" s="168"/>
      <c r="AU28" s="168"/>
      <c r="AV28" s="168"/>
      <c r="AW28" s="168"/>
      <c r="AX28" s="168"/>
      <c r="AY28" s="168"/>
      <c r="AZ28" s="168"/>
    </row>
    <row r="29" spans="1:52" s="124" customFormat="1" ht="18.75" customHeight="1">
      <c r="A29" s="140"/>
      <c r="B29" s="139" t="s">
        <v>65</v>
      </c>
      <c r="C29" s="121"/>
      <c r="D29" s="131" t="s">
        <v>9</v>
      </c>
      <c r="E29" s="125">
        <f>E24-E18</f>
        <v>0</v>
      </c>
      <c r="F29" s="125">
        <f>F24-F18</f>
        <v>0</v>
      </c>
      <c r="G29" s="125">
        <f>G24-G18</f>
        <v>0</v>
      </c>
      <c r="H29" s="125">
        <f>H24-H18</f>
        <v>0</v>
      </c>
      <c r="I29" s="125">
        <f>I24-I18</f>
        <v>0</v>
      </c>
      <c r="J29" s="122"/>
      <c r="K29" s="125">
        <f>K24-K18</f>
        <v>0</v>
      </c>
      <c r="L29" s="125">
        <f>L24-L18</f>
        <v>0</v>
      </c>
      <c r="M29" s="125">
        <f>M24-M18</f>
        <v>0</v>
      </c>
      <c r="N29" s="133">
        <f>N24-N18</f>
        <v>0</v>
      </c>
      <c r="O29" s="168"/>
      <c r="P29" s="260">
        <f>SUM(E29:O29)</f>
        <v>0</v>
      </c>
      <c r="Q29" s="169"/>
      <c r="R29" s="169"/>
      <c r="S29" s="157"/>
      <c r="T29" s="157"/>
      <c r="U29" s="157"/>
      <c r="V29" s="157"/>
      <c r="W29" s="169"/>
      <c r="X29" s="169"/>
      <c r="Y29" s="169"/>
      <c r="Z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8"/>
      <c r="AS29" s="168"/>
      <c r="AT29" s="168"/>
      <c r="AU29" s="168"/>
      <c r="AV29" s="168"/>
      <c r="AW29" s="168"/>
      <c r="AX29" s="168"/>
      <c r="AY29" s="168"/>
      <c r="AZ29" s="168"/>
    </row>
    <row r="30" spans="1:52" s="124" customFormat="1" ht="27.75" customHeight="1">
      <c r="A30" s="140"/>
      <c r="B30" s="139" t="s">
        <v>65</v>
      </c>
      <c r="C30" s="121"/>
      <c r="D30" s="131" t="s">
        <v>18</v>
      </c>
      <c r="E30" s="125">
        <f>E25-E19</f>
        <v>0</v>
      </c>
      <c r="F30" s="125">
        <f>F25-F19</f>
        <v>0</v>
      </c>
      <c r="G30" s="125">
        <f>G25-G19</f>
        <v>0</v>
      </c>
      <c r="H30" s="125">
        <f>H25-H19</f>
        <v>0</v>
      </c>
      <c r="I30" s="125">
        <f>I25-I19</f>
        <v>0</v>
      </c>
      <c r="J30" s="122"/>
      <c r="K30" s="125">
        <f>K25-K19</f>
        <v>0</v>
      </c>
      <c r="L30" s="125">
        <f>L25-L19</f>
        <v>0</v>
      </c>
      <c r="M30" s="125">
        <f>M25-M19</f>
        <v>0</v>
      </c>
      <c r="N30" s="133">
        <f>N25-N19</f>
        <v>0</v>
      </c>
      <c r="O30" s="168"/>
      <c r="P30" s="260">
        <f>SUM(E30:O30)</f>
        <v>0</v>
      </c>
      <c r="Q30" s="169"/>
      <c r="R30" s="169"/>
      <c r="S30" s="157"/>
      <c r="T30" s="157"/>
      <c r="U30" s="157"/>
      <c r="V30" s="157"/>
      <c r="W30" s="169"/>
      <c r="X30" s="169"/>
      <c r="Y30" s="169"/>
      <c r="Z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8"/>
      <c r="AS30" s="168"/>
      <c r="AT30" s="168"/>
      <c r="AU30" s="168"/>
      <c r="AV30" s="168"/>
      <c r="AW30" s="168"/>
      <c r="AX30" s="168"/>
      <c r="AY30" s="168"/>
      <c r="AZ30" s="168"/>
    </row>
    <row r="31" spans="1:52" s="124" customFormat="1" ht="24" customHeight="1">
      <c r="A31" s="140"/>
      <c r="B31" s="139" t="s">
        <v>65</v>
      </c>
      <c r="C31" s="121"/>
      <c r="D31" s="131" t="s">
        <v>10</v>
      </c>
      <c r="E31" s="125">
        <f>E26-E20</f>
        <v>0</v>
      </c>
      <c r="F31" s="125">
        <f>F26-F20</f>
        <v>0</v>
      </c>
      <c r="G31" s="125">
        <f>G26-G20</f>
        <v>0</v>
      </c>
      <c r="H31" s="125">
        <f>H26-H20</f>
        <v>0</v>
      </c>
      <c r="I31" s="125">
        <f>I26-I20</f>
        <v>0</v>
      </c>
      <c r="J31" s="122"/>
      <c r="K31" s="125">
        <f>K26-K20</f>
        <v>0</v>
      </c>
      <c r="L31" s="125">
        <f>L26-L20</f>
        <v>0</v>
      </c>
      <c r="M31" s="125">
        <f>M26-M20</f>
        <v>0</v>
      </c>
      <c r="N31" s="133">
        <f>N26-N20</f>
        <v>0</v>
      </c>
      <c r="O31" s="168"/>
      <c r="P31" s="260">
        <f>SUM(E31:O31)</f>
        <v>0</v>
      </c>
      <c r="Q31" s="169"/>
      <c r="R31" s="169"/>
      <c r="S31" s="157"/>
      <c r="T31" s="157"/>
      <c r="U31" s="157"/>
      <c r="V31" s="157"/>
      <c r="W31" s="169"/>
      <c r="X31" s="169"/>
      <c r="Y31" s="169"/>
      <c r="Z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8"/>
      <c r="AS31" s="168"/>
      <c r="AT31" s="168"/>
      <c r="AU31" s="168"/>
      <c r="AV31" s="168"/>
      <c r="AW31" s="168"/>
      <c r="AX31" s="168"/>
      <c r="AY31" s="168"/>
      <c r="AZ31" s="168"/>
    </row>
    <row r="32" spans="1:52" s="124" customFormat="1" ht="20.25" customHeight="1" thickBot="1">
      <c r="A32" s="141"/>
      <c r="B32" s="142" t="s">
        <v>65</v>
      </c>
      <c r="C32" s="135"/>
      <c r="D32" s="134" t="s">
        <v>11</v>
      </c>
      <c r="E32" s="136">
        <f>E27-E21</f>
        <v>0</v>
      </c>
      <c r="F32" s="136">
        <f>F27-F21</f>
        <v>0</v>
      </c>
      <c r="G32" s="136">
        <f>G27-G21</f>
        <v>0</v>
      </c>
      <c r="H32" s="136">
        <f>H27-H21</f>
        <v>0</v>
      </c>
      <c r="I32" s="136">
        <f>I27-I21</f>
        <v>0</v>
      </c>
      <c r="J32" s="137"/>
      <c r="K32" s="136">
        <f>K27-K21</f>
        <v>0</v>
      </c>
      <c r="L32" s="136">
        <f>L27-L21</f>
        <v>0</v>
      </c>
      <c r="M32" s="136">
        <f>M27-M21</f>
        <v>0</v>
      </c>
      <c r="N32" s="138">
        <f>N27-N21</f>
        <v>0</v>
      </c>
      <c r="O32" s="168"/>
      <c r="P32" s="260">
        <f>SUM(E32:O32)</f>
        <v>0</v>
      </c>
      <c r="Q32" s="169"/>
      <c r="R32" s="169"/>
      <c r="S32" s="157"/>
      <c r="T32" s="157"/>
      <c r="U32" s="157"/>
      <c r="V32" s="157"/>
      <c r="W32" s="169"/>
      <c r="X32" s="169"/>
      <c r="Y32" s="169"/>
      <c r="Z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8"/>
      <c r="AS32" s="168"/>
      <c r="AT32" s="168"/>
      <c r="AU32" s="168"/>
      <c r="AV32" s="168"/>
      <c r="AW32" s="168"/>
      <c r="AX32" s="168"/>
      <c r="AY32" s="168"/>
      <c r="AZ32" s="168"/>
    </row>
    <row r="33" spans="1:52" s="124" customFormat="1" ht="11.25" customHeight="1">
      <c r="A33" s="119"/>
      <c r="B33" s="120"/>
      <c r="C33" s="121"/>
      <c r="D33" s="120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68"/>
      <c r="P33" s="262"/>
      <c r="Q33" s="169"/>
      <c r="R33" s="169"/>
      <c r="S33" s="157"/>
      <c r="T33" s="157"/>
      <c r="U33" s="157"/>
      <c r="V33" s="157"/>
      <c r="W33" s="169"/>
      <c r="X33" s="169"/>
      <c r="Y33" s="169"/>
      <c r="Z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8"/>
      <c r="AS33" s="168"/>
      <c r="AT33" s="168"/>
      <c r="AU33" s="168"/>
      <c r="AV33" s="168"/>
      <c r="AW33" s="168"/>
      <c r="AX33" s="168"/>
      <c r="AY33" s="168"/>
      <c r="AZ33" s="168"/>
    </row>
    <row r="34" spans="1:52" s="37" customFormat="1" ht="11.25" customHeight="1" thickBot="1">
      <c r="A34" s="96"/>
      <c r="B34" s="65"/>
      <c r="C34" s="61"/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164"/>
      <c r="P34" s="259"/>
      <c r="Q34" s="165"/>
      <c r="R34" s="165"/>
      <c r="S34" s="156"/>
      <c r="T34" s="156"/>
      <c r="U34" s="156"/>
      <c r="V34" s="156"/>
      <c r="W34" s="165"/>
      <c r="X34" s="165"/>
      <c r="Y34" s="165"/>
      <c r="Z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4"/>
      <c r="AS34" s="164"/>
      <c r="AT34" s="164"/>
      <c r="AU34" s="164"/>
      <c r="AV34" s="164"/>
      <c r="AW34" s="164"/>
      <c r="AX34" s="164"/>
      <c r="AY34" s="164"/>
      <c r="AZ34" s="164"/>
    </row>
    <row r="35" spans="1:14" ht="48.75" customHeight="1" thickBot="1">
      <c r="A35" s="70"/>
      <c r="B35" s="71"/>
      <c r="C35" s="71"/>
      <c r="D35" s="71"/>
      <c r="E35" s="100" t="s">
        <v>82</v>
      </c>
      <c r="F35" s="99" t="s">
        <v>52</v>
      </c>
      <c r="G35" s="101"/>
      <c r="H35" s="71"/>
      <c r="I35" s="71"/>
      <c r="J35" s="71"/>
      <c r="K35" s="71"/>
      <c r="L35" s="71"/>
      <c r="M35" s="71"/>
      <c r="N35" s="72"/>
    </row>
    <row r="36" spans="1:52" s="38" customFormat="1" ht="40.5">
      <c r="A36" s="480" t="str">
        <f>E35</f>
        <v>I.</v>
      </c>
      <c r="B36" s="104" t="s">
        <v>51</v>
      </c>
      <c r="C36" s="484"/>
      <c r="D36" s="105" t="s">
        <v>9</v>
      </c>
      <c r="E36" s="106">
        <f>'Приложение 1 (ОТЧЕТНЫЙ ПЕРИОД)'!E79</f>
        <v>12.124028710000001</v>
      </c>
      <c r="F36" s="106">
        <f>'Приложение 1 (ОТЧЕТНЫЙ ПЕРИОД)'!F79</f>
        <v>11.355944710000001</v>
      </c>
      <c r="G36" s="106">
        <f>'Приложение 1 (ОТЧЕТНЫЙ ПЕРИОД)'!G79</f>
        <v>2.98155154</v>
      </c>
      <c r="H36" s="106">
        <f>'Приложение 1 (ОТЧЕТНЫЙ ПЕРИОД)'!H79</f>
        <v>16.03</v>
      </c>
      <c r="I36" s="106">
        <f>'Приложение 1 (ОТЧЕТНЫЙ ПЕРИОД)'!I79</f>
        <v>98.5</v>
      </c>
      <c r="J36" s="481"/>
      <c r="K36" s="106">
        <f>'Приложение 1 (ОТЧЕТНЫЙ ПЕРИОД)'!K79</f>
        <v>0</v>
      </c>
      <c r="L36" s="106">
        <f>'Приложение 1 (ОТЧЕТНЫЙ ПЕРИОД)'!L79</f>
        <v>3.03</v>
      </c>
      <c r="M36" s="106">
        <f>'Приложение 1 (ОТЧЕТНЫЙ ПЕРИОД)'!M79</f>
        <v>0</v>
      </c>
      <c r="N36" s="107">
        <f>'Приложение 1 (ОТЧЕТНЫЙ ПЕРИОД)'!N79</f>
        <v>129.68402871</v>
      </c>
      <c r="O36" s="162"/>
      <c r="P36" s="257"/>
      <c r="Q36" s="163"/>
      <c r="R36" s="495" t="str">
        <f>B37</f>
        <v>ДЕМОГРАФИЯ</v>
      </c>
      <c r="S36" s="183" t="str">
        <f>D36</f>
        <v>Всего</v>
      </c>
      <c r="T36" s="183">
        <f>E36</f>
        <v>12.124028710000001</v>
      </c>
      <c r="U36" s="338">
        <f>F36</f>
        <v>11.355944710000001</v>
      </c>
      <c r="V36" s="183">
        <f>G36</f>
        <v>2.98155154</v>
      </c>
      <c r="W36" s="183">
        <f>F36/E36%</f>
        <v>93.66477910625139</v>
      </c>
      <c r="X36" s="184">
        <f>G36/F36%</f>
        <v>26.25542494385744</v>
      </c>
      <c r="Y36" s="163"/>
      <c r="Z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2"/>
      <c r="AS36" s="162"/>
      <c r="AT36" s="162"/>
      <c r="AU36" s="162"/>
      <c r="AV36" s="162"/>
      <c r="AW36" s="162"/>
      <c r="AX36" s="162"/>
      <c r="AY36" s="162"/>
      <c r="AZ36" s="162"/>
    </row>
    <row r="37" spans="1:52" s="48" customFormat="1" ht="23.25">
      <c r="A37" s="449"/>
      <c r="B37" s="426" t="str">
        <f>F35</f>
        <v>ДЕМОГРАФИЯ</v>
      </c>
      <c r="C37" s="451"/>
      <c r="D37" s="53" t="s">
        <v>18</v>
      </c>
      <c r="E37" s="103">
        <f>'Приложение 1 (ОТЧЕТНЫЙ ПЕРИОД)'!E80</f>
        <v>0</v>
      </c>
      <c r="F37" s="103">
        <f>'Приложение 1 (ОТЧЕТНЫЙ ПЕРИОД)'!F80</f>
        <v>0</v>
      </c>
      <c r="G37" s="103">
        <f>'Приложение 1 (ОТЧЕТНЫЙ ПЕРИОД)'!G80</f>
        <v>0</v>
      </c>
      <c r="H37" s="103">
        <f>'Приложение 1 (ОТЧЕТНЫЙ ПЕРИОД)'!H80</f>
        <v>7.83</v>
      </c>
      <c r="I37" s="103">
        <f>'Приложение 1 (ОТЧЕТНЫЙ ПЕРИОД)'!I80</f>
        <v>17.35</v>
      </c>
      <c r="J37" s="482"/>
      <c r="K37" s="103">
        <f>'Приложение 1 (ОТЧЕТНЫЙ ПЕРИОД)'!K80</f>
        <v>0</v>
      </c>
      <c r="L37" s="103">
        <f>'Приложение 1 (ОТЧЕТНЫЙ ПЕРИОД)'!L80</f>
        <v>0</v>
      </c>
      <c r="M37" s="103">
        <f>'Приложение 1 (ОТЧЕТНЫЙ ПЕРИОД)'!M80</f>
        <v>0</v>
      </c>
      <c r="N37" s="108">
        <f>'Приложение 1 (ОТЧЕТНЫЙ ПЕРИОД)'!N80</f>
        <v>25.18</v>
      </c>
      <c r="O37" s="159"/>
      <c r="P37" s="257"/>
      <c r="Q37" s="160"/>
      <c r="R37" s="496"/>
      <c r="S37" s="181"/>
      <c r="T37" s="181"/>
      <c r="U37" s="181"/>
      <c r="V37" s="181"/>
      <c r="W37" s="177"/>
      <c r="X37" s="178"/>
      <c r="Y37" s="160"/>
      <c r="Z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59"/>
      <c r="AS37" s="159"/>
      <c r="AT37" s="159"/>
      <c r="AU37" s="159"/>
      <c r="AV37" s="159"/>
      <c r="AW37" s="159"/>
      <c r="AX37" s="159"/>
      <c r="AY37" s="159"/>
      <c r="AZ37" s="159"/>
    </row>
    <row r="38" spans="1:52" s="48" customFormat="1" ht="28.5" customHeight="1">
      <c r="A38" s="449"/>
      <c r="B38" s="427"/>
      <c r="C38" s="451"/>
      <c r="D38" s="53" t="s">
        <v>10</v>
      </c>
      <c r="E38" s="103">
        <f>'Приложение 1 (ОТЧЕТНЫЙ ПЕРИОД)'!E81</f>
        <v>12.00278871</v>
      </c>
      <c r="F38" s="103">
        <f>'Приложение 1 (ОТЧЕТНЫЙ ПЕРИОД)'!F81</f>
        <v>11.24238517</v>
      </c>
      <c r="G38" s="103">
        <f>'Приложение 1 (ОТЧЕТНЫЙ ПЕРИОД)'!G81</f>
        <v>2.867992</v>
      </c>
      <c r="H38" s="103">
        <f>'Приложение 1 (ОТЧЕТНЫЙ ПЕРИОД)'!H81</f>
        <v>7.95</v>
      </c>
      <c r="I38" s="103">
        <f>'Приложение 1 (ОТЧЕТНЫЙ ПЕРИОД)'!I81</f>
        <v>80</v>
      </c>
      <c r="J38" s="482"/>
      <c r="K38" s="103">
        <f>'Приложение 1 (ОТЧЕТНЫЙ ПЕРИОД)'!K81</f>
        <v>0</v>
      </c>
      <c r="L38" s="103">
        <f>'Приложение 1 (ОТЧЕТНЫЙ ПЕРИОД)'!L81</f>
        <v>3</v>
      </c>
      <c r="M38" s="103">
        <f>'Приложение 1 (ОТЧЕТНЫЙ ПЕРИОД)'!M81</f>
        <v>0</v>
      </c>
      <c r="N38" s="108">
        <f>'Приложение 1 (ОТЧЕТНЫЙ ПЕРИОД)'!N81</f>
        <v>102.95278871</v>
      </c>
      <c r="O38" s="159"/>
      <c r="P38" s="257"/>
      <c r="Q38" s="160"/>
      <c r="R38" s="496"/>
      <c r="S38" s="181"/>
      <c r="T38" s="181"/>
      <c r="U38" s="181"/>
      <c r="V38" s="181"/>
      <c r="W38" s="177"/>
      <c r="X38" s="178"/>
      <c r="Y38" s="160"/>
      <c r="Z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59"/>
      <c r="AS38" s="159"/>
      <c r="AT38" s="159"/>
      <c r="AU38" s="159"/>
      <c r="AV38" s="159"/>
      <c r="AW38" s="159"/>
      <c r="AX38" s="159"/>
      <c r="AY38" s="159"/>
      <c r="AZ38" s="159"/>
    </row>
    <row r="39" spans="1:52" s="38" customFormat="1" ht="23.25" thickBot="1">
      <c r="A39" s="450"/>
      <c r="B39" s="428"/>
      <c r="C39" s="452"/>
      <c r="D39" s="95" t="s">
        <v>11</v>
      </c>
      <c r="E39" s="109">
        <f>'Приложение 1 (ОТЧЕТНЫЙ ПЕРИОД)'!E82</f>
        <v>0.12124</v>
      </c>
      <c r="F39" s="109">
        <f>'Приложение 1 (ОТЧЕТНЫЙ ПЕРИОД)'!F82</f>
        <v>0.11355954</v>
      </c>
      <c r="G39" s="109">
        <f>'Приложение 1 (ОТЧЕТНЫЙ ПЕРИОД)'!G82</f>
        <v>0.11355954</v>
      </c>
      <c r="H39" s="109">
        <f>'Приложение 1 (ОТЧЕТНЫЙ ПЕРИОД)'!H82</f>
        <v>0.25</v>
      </c>
      <c r="I39" s="109">
        <f>'Приложение 1 (ОТЧЕТНЫЙ ПЕРИОД)'!I82</f>
        <v>1.15</v>
      </c>
      <c r="J39" s="483"/>
      <c r="K39" s="109">
        <f>'Приложение 1 (ОТЧЕТНЫЙ ПЕРИОД)'!K82</f>
        <v>0</v>
      </c>
      <c r="L39" s="109">
        <f>'Приложение 1 (ОТЧЕТНЫЙ ПЕРИОД)'!L82</f>
        <v>0.03</v>
      </c>
      <c r="M39" s="109">
        <f>'Приложение 1 (ОТЧЕТНЫЙ ПЕРИОД)'!M82</f>
        <v>0</v>
      </c>
      <c r="N39" s="110">
        <f>'Приложение 1 (ОТЧЕТНЫЙ ПЕРИОД)'!N82</f>
        <v>1.55124</v>
      </c>
      <c r="O39" s="162"/>
      <c r="P39" s="257"/>
      <c r="Q39" s="163"/>
      <c r="R39" s="497"/>
      <c r="S39" s="182"/>
      <c r="T39" s="182"/>
      <c r="U39" s="182"/>
      <c r="V39" s="182"/>
      <c r="W39" s="179"/>
      <c r="X39" s="180"/>
      <c r="Y39" s="163"/>
      <c r="Z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2"/>
      <c r="AS39" s="162"/>
      <c r="AT39" s="162"/>
      <c r="AU39" s="162"/>
      <c r="AV39" s="162"/>
      <c r="AW39" s="162"/>
      <c r="AX39" s="162"/>
      <c r="AY39" s="162"/>
      <c r="AZ39" s="162"/>
    </row>
    <row r="40" spans="1:52" s="38" customFormat="1" ht="23.25">
      <c r="A40"/>
      <c r="B40"/>
      <c r="C40" s="115"/>
      <c r="D40" s="116" t="s">
        <v>65</v>
      </c>
      <c r="E40" s="117">
        <f>E37+E38+E39</f>
        <v>12.124028710000001</v>
      </c>
      <c r="F40" s="117">
        <f>F37+F38+F39</f>
        <v>11.355944710000001</v>
      </c>
      <c r="G40" s="117">
        <f>G37+G38+G39</f>
        <v>2.98155154</v>
      </c>
      <c r="H40" s="117">
        <f>H37+H38+H39</f>
        <v>16.03</v>
      </c>
      <c r="I40" s="117">
        <f>I37+I38+I39</f>
        <v>98.5</v>
      </c>
      <c r="J40" s="117"/>
      <c r="K40" s="117">
        <f>K37+K38+K39</f>
        <v>0</v>
      </c>
      <c r="L40" s="117">
        <f>L37+L38+L39</f>
        <v>3.03</v>
      </c>
      <c r="M40" s="117">
        <f>M37+M38+M39</f>
        <v>0</v>
      </c>
      <c r="N40" s="117">
        <f>N37+N38+N39</f>
        <v>129.68402871</v>
      </c>
      <c r="O40" s="167"/>
      <c r="P40" s="261">
        <f>SUM(E40:O40)</f>
        <v>273.70555367</v>
      </c>
      <c r="Q40" s="163"/>
      <c r="R40" s="163"/>
      <c r="S40" s="155"/>
      <c r="T40" s="155"/>
      <c r="U40" s="155"/>
      <c r="V40" s="155"/>
      <c r="W40" s="163"/>
      <c r="X40" s="163"/>
      <c r="Y40" s="163"/>
      <c r="Z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2"/>
      <c r="AS40" s="162"/>
      <c r="AT40" s="162"/>
      <c r="AU40" s="162"/>
      <c r="AV40" s="162"/>
      <c r="AW40" s="162"/>
      <c r="AX40" s="162"/>
      <c r="AY40" s="162"/>
      <c r="AZ40" s="162"/>
    </row>
    <row r="41" spans="1:52" s="38" customFormat="1" ht="24" thickBot="1">
      <c r="A41"/>
      <c r="B41"/>
      <c r="C41"/>
      <c r="D41" s="114" t="s">
        <v>65</v>
      </c>
      <c r="E41" s="113">
        <f>E40-E36</f>
        <v>0</v>
      </c>
      <c r="F41" s="113">
        <f>F40-F36</f>
        <v>0</v>
      </c>
      <c r="G41" s="113">
        <f>G40-G36</f>
        <v>0</v>
      </c>
      <c r="H41" s="113">
        <f>H40-H36</f>
        <v>0</v>
      </c>
      <c r="I41" s="113">
        <f>I40-I36</f>
        <v>0</v>
      </c>
      <c r="J41" s="113"/>
      <c r="K41" s="113">
        <f>K40-K36</f>
        <v>0</v>
      </c>
      <c r="L41" s="113">
        <f>L40-L36</f>
        <v>0</v>
      </c>
      <c r="M41" s="113">
        <f>M40-M36</f>
        <v>0</v>
      </c>
      <c r="N41" s="113">
        <f>N40-N36</f>
        <v>0</v>
      </c>
      <c r="O41" s="159"/>
      <c r="P41" s="260">
        <f>SUM(E41:O41)</f>
        <v>0</v>
      </c>
      <c r="Q41" s="163"/>
      <c r="R41" s="163"/>
      <c r="S41" s="155"/>
      <c r="T41" s="155"/>
      <c r="U41" s="155"/>
      <c r="V41" s="155"/>
      <c r="W41" s="163"/>
      <c r="X41" s="163"/>
      <c r="Y41" s="163"/>
      <c r="Z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2"/>
      <c r="AS41" s="162"/>
      <c r="AT41" s="162"/>
      <c r="AU41" s="162"/>
      <c r="AV41" s="162"/>
      <c r="AW41" s="162"/>
      <c r="AX41" s="162"/>
      <c r="AY41" s="162"/>
      <c r="AZ41" s="162"/>
    </row>
    <row r="42" spans="1:52" s="38" customFormat="1" ht="53.25" customHeight="1" thickBot="1">
      <c r="A42" s="70"/>
      <c r="B42" s="71"/>
      <c r="C42" s="71"/>
      <c r="D42" s="71"/>
      <c r="E42" s="100" t="s">
        <v>83</v>
      </c>
      <c r="F42" s="99" t="s">
        <v>53</v>
      </c>
      <c r="G42" s="101"/>
      <c r="H42" s="71"/>
      <c r="I42" s="71"/>
      <c r="J42" s="71"/>
      <c r="K42" s="71"/>
      <c r="L42" s="71"/>
      <c r="M42" s="71"/>
      <c r="N42" s="72"/>
      <c r="O42" s="162"/>
      <c r="P42" s="257"/>
      <c r="Q42" s="163"/>
      <c r="R42" s="163"/>
      <c r="S42" s="155"/>
      <c r="T42" s="155"/>
      <c r="U42" s="155"/>
      <c r="V42" s="155"/>
      <c r="W42" s="163"/>
      <c r="X42" s="163"/>
      <c r="Y42" s="163"/>
      <c r="Z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2"/>
      <c r="AS42" s="162"/>
      <c r="AT42" s="162"/>
      <c r="AU42" s="162"/>
      <c r="AV42" s="162"/>
      <c r="AW42" s="162"/>
      <c r="AX42" s="162"/>
      <c r="AY42" s="162"/>
      <c r="AZ42" s="162"/>
    </row>
    <row r="43" spans="1:52" s="38" customFormat="1" ht="40.5">
      <c r="A43" s="480" t="str">
        <f>E42</f>
        <v>II.</v>
      </c>
      <c r="B43" s="74" t="s">
        <v>51</v>
      </c>
      <c r="C43" s="451"/>
      <c r="D43" s="52" t="s">
        <v>9</v>
      </c>
      <c r="E43" s="106">
        <f>'Приложение 1 (ОТЧЕТНЫЙ ПЕРИОД)'!E117</f>
        <v>0</v>
      </c>
      <c r="F43" s="106">
        <f>'Приложение 1 (ОТЧЕТНЫЙ ПЕРИОД)'!F117</f>
        <v>0</v>
      </c>
      <c r="G43" s="106">
        <f>'Приложение 1 (ОТЧЕТНЫЙ ПЕРИОД)'!G117</f>
        <v>0</v>
      </c>
      <c r="H43" s="106">
        <f>'Приложение 1 (ОТЧЕТНЫЙ ПЕРИОД)'!H117</f>
        <v>0</v>
      </c>
      <c r="I43" s="106">
        <f>'Приложение 1 (ОТЧЕТНЫЙ ПЕРИОД)'!I117</f>
        <v>0</v>
      </c>
      <c r="J43" s="481"/>
      <c r="K43" s="106">
        <f>'Приложение 1 (ОТЧЕТНЫЙ ПЕРИОД)'!K117</f>
        <v>0</v>
      </c>
      <c r="L43" s="106">
        <f>'Приложение 1 (ОТЧЕТНЫЙ ПЕРИОД)'!L117</f>
        <v>0</v>
      </c>
      <c r="M43" s="106">
        <f>'Приложение 1 (ОТЧЕТНЫЙ ПЕРИОД)'!M117</f>
        <v>0</v>
      </c>
      <c r="N43" s="107">
        <f>'Приложение 1 (ОТЧЕТНЫЙ ПЕРИОД)'!N117</f>
        <v>0</v>
      </c>
      <c r="O43" s="162"/>
      <c r="P43" s="257"/>
      <c r="Q43" s="163"/>
      <c r="R43" s="495" t="str">
        <f>B44</f>
        <v>ЗДРАВООХРАНЕНИЕ</v>
      </c>
      <c r="S43" s="183" t="str">
        <f>D43</f>
        <v>Всего</v>
      </c>
      <c r="T43" s="183">
        <f>E43</f>
        <v>0</v>
      </c>
      <c r="U43" s="183">
        <f>F43</f>
        <v>0</v>
      </c>
      <c r="V43" s="183">
        <f>G43</f>
        <v>0</v>
      </c>
      <c r="W43" s="183" t="e">
        <f>F43/E43%</f>
        <v>#DIV/0!</v>
      </c>
      <c r="X43" s="184" t="e">
        <f>G43/F43%</f>
        <v>#DIV/0!</v>
      </c>
      <c r="Y43" s="163"/>
      <c r="Z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2"/>
      <c r="AS43" s="162"/>
      <c r="AT43" s="162"/>
      <c r="AU43" s="162"/>
      <c r="AV43" s="162"/>
      <c r="AW43" s="162"/>
      <c r="AX43" s="162"/>
      <c r="AY43" s="162"/>
      <c r="AZ43" s="162"/>
    </row>
    <row r="44" spans="1:52" s="38" customFormat="1" ht="23.25" customHeight="1">
      <c r="A44" s="449"/>
      <c r="B44" s="426" t="str">
        <f>F42</f>
        <v>ЗДРАВООХРАНЕНИЕ</v>
      </c>
      <c r="C44" s="451"/>
      <c r="D44" s="53" t="s">
        <v>18</v>
      </c>
      <c r="E44" s="103">
        <f>'Приложение 1 (ОТЧЕТНЫЙ ПЕРИОД)'!E118</f>
        <v>0</v>
      </c>
      <c r="F44" s="103">
        <f>'Приложение 1 (ОТЧЕТНЫЙ ПЕРИОД)'!F118</f>
        <v>0</v>
      </c>
      <c r="G44" s="103">
        <f>'Приложение 1 (ОТЧЕТНЫЙ ПЕРИОД)'!G118</f>
        <v>0</v>
      </c>
      <c r="H44" s="103">
        <f>'Приложение 1 (ОТЧЕТНЫЙ ПЕРИОД)'!H118</f>
        <v>0</v>
      </c>
      <c r="I44" s="103">
        <f>'Приложение 1 (ОТЧЕТНЫЙ ПЕРИОД)'!I118</f>
        <v>0</v>
      </c>
      <c r="J44" s="482"/>
      <c r="K44" s="103">
        <f>'Приложение 1 (ОТЧЕТНЫЙ ПЕРИОД)'!K118</f>
        <v>0</v>
      </c>
      <c r="L44" s="103">
        <f>'Приложение 1 (ОТЧЕТНЫЙ ПЕРИОД)'!L118</f>
        <v>0</v>
      </c>
      <c r="M44" s="103">
        <f>'Приложение 1 (ОТЧЕТНЫЙ ПЕРИОД)'!M118</f>
        <v>0</v>
      </c>
      <c r="N44" s="108">
        <f>'Приложение 1 (ОТЧЕТНЫЙ ПЕРИОД)'!N118</f>
        <v>0</v>
      </c>
      <c r="O44" s="162"/>
      <c r="P44" s="257"/>
      <c r="Q44" s="163"/>
      <c r="R44" s="496"/>
      <c r="S44" s="181"/>
      <c r="T44" s="181"/>
      <c r="U44" s="181"/>
      <c r="V44" s="181"/>
      <c r="W44" s="177"/>
      <c r="X44" s="178"/>
      <c r="Y44" s="163"/>
      <c r="Z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2"/>
      <c r="AS44" s="162"/>
      <c r="AT44" s="162"/>
      <c r="AU44" s="162"/>
      <c r="AV44" s="162"/>
      <c r="AW44" s="162"/>
      <c r="AX44" s="162"/>
      <c r="AY44" s="162"/>
      <c r="AZ44" s="162"/>
    </row>
    <row r="45" spans="1:52" s="38" customFormat="1" ht="23.25" customHeight="1">
      <c r="A45" s="449"/>
      <c r="B45" s="427"/>
      <c r="C45" s="451"/>
      <c r="D45" s="53" t="s">
        <v>10</v>
      </c>
      <c r="E45" s="103">
        <f>'Приложение 1 (ОТЧЕТНЫЙ ПЕРИОД)'!E119</f>
        <v>0</v>
      </c>
      <c r="F45" s="103">
        <f>'Приложение 1 (ОТЧЕТНЫЙ ПЕРИОД)'!F119</f>
        <v>0</v>
      </c>
      <c r="G45" s="103">
        <f>'Приложение 1 (ОТЧЕТНЫЙ ПЕРИОД)'!G119</f>
        <v>0</v>
      </c>
      <c r="H45" s="103">
        <f>'Приложение 1 (ОТЧЕТНЫЙ ПЕРИОД)'!H119</f>
        <v>0</v>
      </c>
      <c r="I45" s="103">
        <f>'Приложение 1 (ОТЧЕТНЫЙ ПЕРИОД)'!I119</f>
        <v>0</v>
      </c>
      <c r="J45" s="482"/>
      <c r="K45" s="103">
        <f>'Приложение 1 (ОТЧЕТНЫЙ ПЕРИОД)'!K119</f>
        <v>0</v>
      </c>
      <c r="L45" s="103">
        <f>'Приложение 1 (ОТЧЕТНЫЙ ПЕРИОД)'!L119</f>
        <v>0</v>
      </c>
      <c r="M45" s="103">
        <f>'Приложение 1 (ОТЧЕТНЫЙ ПЕРИОД)'!M119</f>
        <v>0</v>
      </c>
      <c r="N45" s="108">
        <f>'Приложение 1 (ОТЧЕТНЫЙ ПЕРИОД)'!N119</f>
        <v>0</v>
      </c>
      <c r="O45" s="162"/>
      <c r="P45" s="257"/>
      <c r="Q45" s="163"/>
      <c r="R45" s="496"/>
      <c r="S45" s="181"/>
      <c r="T45" s="181"/>
      <c r="U45" s="181"/>
      <c r="V45" s="181"/>
      <c r="W45" s="177"/>
      <c r="X45" s="178"/>
      <c r="Y45" s="163"/>
      <c r="Z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2"/>
      <c r="AS45" s="162"/>
      <c r="AT45" s="162"/>
      <c r="AU45" s="162"/>
      <c r="AV45" s="162"/>
      <c r="AW45" s="162"/>
      <c r="AX45" s="162"/>
      <c r="AY45" s="162"/>
      <c r="AZ45" s="162"/>
    </row>
    <row r="46" spans="1:52" s="38" customFormat="1" ht="23.25" customHeight="1" thickBot="1">
      <c r="A46" s="450"/>
      <c r="B46" s="428"/>
      <c r="C46" s="452"/>
      <c r="D46" s="95" t="s">
        <v>11</v>
      </c>
      <c r="E46" s="109">
        <f>'Приложение 1 (ОТЧЕТНЫЙ ПЕРИОД)'!E120</f>
        <v>0</v>
      </c>
      <c r="F46" s="109">
        <f>'Приложение 1 (ОТЧЕТНЫЙ ПЕРИОД)'!F120</f>
        <v>0</v>
      </c>
      <c r="G46" s="109">
        <f>'Приложение 1 (ОТЧЕТНЫЙ ПЕРИОД)'!G120</f>
        <v>0</v>
      </c>
      <c r="H46" s="109">
        <f>'Приложение 1 (ОТЧЕТНЫЙ ПЕРИОД)'!H120</f>
        <v>0</v>
      </c>
      <c r="I46" s="109">
        <f>'Приложение 1 (ОТЧЕТНЫЙ ПЕРИОД)'!I120</f>
        <v>0</v>
      </c>
      <c r="J46" s="483"/>
      <c r="K46" s="109">
        <f>'Приложение 1 (ОТЧЕТНЫЙ ПЕРИОД)'!K120</f>
        <v>0</v>
      </c>
      <c r="L46" s="109">
        <f>'Приложение 1 (ОТЧЕТНЫЙ ПЕРИОД)'!L120</f>
        <v>0</v>
      </c>
      <c r="M46" s="109">
        <f>'Приложение 1 (ОТЧЕТНЫЙ ПЕРИОД)'!M120</f>
        <v>0</v>
      </c>
      <c r="N46" s="110">
        <f>'Приложение 1 (ОТЧЕТНЫЙ ПЕРИОД)'!N120</f>
        <v>0</v>
      </c>
      <c r="O46" s="162"/>
      <c r="P46" s="257"/>
      <c r="Q46" s="163"/>
      <c r="R46" s="497"/>
      <c r="S46" s="182"/>
      <c r="T46" s="182"/>
      <c r="U46" s="182"/>
      <c r="V46" s="182"/>
      <c r="W46" s="179"/>
      <c r="X46" s="180"/>
      <c r="Y46" s="163"/>
      <c r="Z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2"/>
      <c r="AS46" s="162"/>
      <c r="AT46" s="162"/>
      <c r="AU46" s="162"/>
      <c r="AV46" s="162"/>
      <c r="AW46" s="162"/>
      <c r="AX46" s="162"/>
      <c r="AY46" s="162"/>
      <c r="AZ46" s="162"/>
    </row>
    <row r="47" spans="1:52" s="38" customFormat="1" ht="23.25">
      <c r="A47"/>
      <c r="B47"/>
      <c r="C47" s="115"/>
      <c r="D47" s="116" t="s">
        <v>65</v>
      </c>
      <c r="E47" s="117">
        <f>E44+E45+E46</f>
        <v>0</v>
      </c>
      <c r="F47" s="117">
        <f>F44+F45+F46</f>
        <v>0</v>
      </c>
      <c r="G47" s="117">
        <f>G44+G45+G46</f>
        <v>0</v>
      </c>
      <c r="H47" s="117">
        <f>H44+H45+H46</f>
        <v>0</v>
      </c>
      <c r="I47" s="117">
        <f>I44+I45+I46</f>
        <v>0</v>
      </c>
      <c r="J47" s="117"/>
      <c r="K47" s="117">
        <f>K44+K45+K46</f>
        <v>0</v>
      </c>
      <c r="L47" s="117">
        <f>L44+L45+L46</f>
        <v>0</v>
      </c>
      <c r="M47" s="117">
        <f>M44+M45+M46</f>
        <v>0</v>
      </c>
      <c r="N47" s="117">
        <f>N44+N45+N46</f>
        <v>0</v>
      </c>
      <c r="O47" s="167"/>
      <c r="P47" s="261">
        <f>SUM(E47:O47)</f>
        <v>0</v>
      </c>
      <c r="Q47" s="163"/>
      <c r="R47" s="163"/>
      <c r="S47" s="155"/>
      <c r="T47" s="155"/>
      <c r="U47" s="155"/>
      <c r="V47" s="155"/>
      <c r="W47" s="163"/>
      <c r="X47" s="163"/>
      <c r="Y47" s="163"/>
      <c r="Z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2"/>
      <c r="AS47" s="162"/>
      <c r="AT47" s="162"/>
      <c r="AU47" s="162"/>
      <c r="AV47" s="162"/>
      <c r="AW47" s="162"/>
      <c r="AX47" s="162"/>
      <c r="AY47" s="162"/>
      <c r="AZ47" s="162"/>
    </row>
    <row r="48" spans="1:52" s="38" customFormat="1" ht="24" thickBot="1">
      <c r="A48"/>
      <c r="B48"/>
      <c r="C48"/>
      <c r="D48" s="114" t="s">
        <v>65</v>
      </c>
      <c r="E48" s="113">
        <f>E47-E43</f>
        <v>0</v>
      </c>
      <c r="F48" s="113">
        <f>F47-F43</f>
        <v>0</v>
      </c>
      <c r="G48" s="113">
        <f>G47-G43</f>
        <v>0</v>
      </c>
      <c r="H48" s="113">
        <f>H47-H43</f>
        <v>0</v>
      </c>
      <c r="I48" s="113">
        <f>I47-I43</f>
        <v>0</v>
      </c>
      <c r="J48" s="113"/>
      <c r="K48" s="113">
        <f>K47-K43</f>
        <v>0</v>
      </c>
      <c r="L48" s="113">
        <f>L47-L43</f>
        <v>0</v>
      </c>
      <c r="M48" s="113">
        <f>M47-M43</f>
        <v>0</v>
      </c>
      <c r="N48" s="113">
        <f>N47-N43</f>
        <v>0</v>
      </c>
      <c r="O48" s="159"/>
      <c r="P48" s="260">
        <f>SUM(E48:O48)</f>
        <v>0</v>
      </c>
      <c r="Q48" s="163"/>
      <c r="R48" s="163"/>
      <c r="S48" s="155"/>
      <c r="T48" s="155"/>
      <c r="U48" s="155"/>
      <c r="V48" s="155"/>
      <c r="W48" s="163"/>
      <c r="X48" s="163"/>
      <c r="Y48" s="163"/>
      <c r="Z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2"/>
      <c r="AS48" s="162"/>
      <c r="AT48" s="162"/>
      <c r="AU48" s="162"/>
      <c r="AV48" s="162"/>
      <c r="AW48" s="162"/>
      <c r="AX48" s="162"/>
      <c r="AY48" s="162"/>
      <c r="AZ48" s="162"/>
    </row>
    <row r="49" spans="1:52" s="38" customFormat="1" ht="26.25" customHeight="1" thickBot="1">
      <c r="A49" s="469" t="s">
        <v>74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1"/>
      <c r="L49" s="471"/>
      <c r="M49" s="471"/>
      <c r="N49" s="472"/>
      <c r="O49" s="159"/>
      <c r="P49" s="260"/>
      <c r="Q49" s="163"/>
      <c r="R49" s="163"/>
      <c r="S49" s="155"/>
      <c r="T49" s="155"/>
      <c r="U49" s="155"/>
      <c r="V49" s="155"/>
      <c r="W49" s="163"/>
      <c r="X49" s="163"/>
      <c r="Y49" s="163"/>
      <c r="Z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2"/>
      <c r="AS49" s="162"/>
      <c r="AT49" s="162"/>
      <c r="AU49" s="162"/>
      <c r="AV49" s="162"/>
      <c r="AW49" s="162"/>
      <c r="AX49" s="162"/>
      <c r="AY49" s="162"/>
      <c r="AZ49" s="162"/>
    </row>
    <row r="50" spans="1:52" s="38" customFormat="1" ht="46.5">
      <c r="A50" s="466" t="s">
        <v>12</v>
      </c>
      <c r="B50" s="197" t="s">
        <v>75</v>
      </c>
      <c r="C50" s="198"/>
      <c r="D50" s="222"/>
      <c r="E50" s="200">
        <f>'Приложение 1 (ОТЧЕТНЫЙ ПЕРИОД)'!E85</f>
        <v>0</v>
      </c>
      <c r="F50" s="200">
        <f>'Приложение 1 (ОТЧЕТНЫЙ ПЕРИОД)'!F85</f>
        <v>0</v>
      </c>
      <c r="G50" s="200">
        <f>'Приложение 1 (ОТЧЕТНЫЙ ПЕРИОД)'!G85</f>
        <v>0</v>
      </c>
      <c r="H50" s="200">
        <f>'Приложение 1 (ОТЧЕТНЫЙ ПЕРИОД)'!H85</f>
        <v>0</v>
      </c>
      <c r="I50" s="200">
        <f>'Приложение 1 (ОТЧЕТНЫЙ ПЕРИОД)'!I85</f>
        <v>0</v>
      </c>
      <c r="J50" s="214"/>
      <c r="K50" s="200">
        <f>'Приложение 1 (ОТЧЕТНЫЙ ПЕРИОД)'!K85</f>
        <v>0</v>
      </c>
      <c r="L50" s="200">
        <f>'Приложение 1 (ОТЧЕТНЫЙ ПЕРИОД)'!L85</f>
        <v>0</v>
      </c>
      <c r="M50" s="200">
        <f>'Приложение 1 (ОТЧЕТНЫЙ ПЕРИОД)'!M85</f>
        <v>0</v>
      </c>
      <c r="N50" s="215">
        <f>'Приложение 1 (ОТЧЕТНЫЙ ПЕРИОД)'!N85</f>
        <v>0</v>
      </c>
      <c r="O50" s="159"/>
      <c r="P50" s="260"/>
      <c r="Q50" s="163"/>
      <c r="R50" s="163"/>
      <c r="S50" s="155"/>
      <c r="T50" s="155"/>
      <c r="U50" s="155"/>
      <c r="V50" s="155"/>
      <c r="W50" s="163"/>
      <c r="X50" s="163"/>
      <c r="Y50" s="163"/>
      <c r="Z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2"/>
      <c r="AS50" s="162"/>
      <c r="AT50" s="162"/>
      <c r="AU50" s="162"/>
      <c r="AV50" s="162"/>
      <c r="AW50" s="162"/>
      <c r="AX50" s="162"/>
      <c r="AY50" s="162"/>
      <c r="AZ50" s="162"/>
    </row>
    <row r="51" spans="1:52" s="38" customFormat="1" ht="22.5" customHeight="1">
      <c r="A51" s="467"/>
      <c r="B51" s="7" t="s">
        <v>25</v>
      </c>
      <c r="C51" s="187"/>
      <c r="D51" s="223"/>
      <c r="E51" s="201">
        <f>'Приложение 1 (ОТЧЕТНЫЙ ПЕРИОД)'!E86</f>
        <v>10</v>
      </c>
      <c r="F51" s="189">
        <f>'Приложение 1 (ОТЧЕТНЫЙ ПЕРИОД)'!F86</f>
        <v>0</v>
      </c>
      <c r="G51" s="189">
        <f>'Приложение 1 (ОТЧЕТНЫЙ ПЕРИОД)'!G86</f>
        <v>0</v>
      </c>
      <c r="H51" s="189">
        <f>'Приложение 1 (ОТЧЕТНЫЙ ПЕРИОД)'!H86</f>
        <v>0</v>
      </c>
      <c r="I51" s="189">
        <f>'Приложение 1 (ОТЧЕТНЫЙ ПЕРИОД)'!I86</f>
        <v>0</v>
      </c>
      <c r="J51" s="216"/>
      <c r="K51" s="189">
        <f>'Приложение 1 (ОТЧЕТНЫЙ ПЕРИОД)'!K86</f>
        <v>0</v>
      </c>
      <c r="L51" s="189">
        <f>'Приложение 1 (ОТЧЕТНЫЙ ПЕРИОД)'!L86</f>
        <v>0</v>
      </c>
      <c r="M51" s="189">
        <f>'Приложение 1 (ОТЧЕТНЫЙ ПЕРИОД)'!M86</f>
        <v>0</v>
      </c>
      <c r="N51" s="217">
        <f>'Приложение 1 (ОТЧЕТНЫЙ ПЕРИОД)'!N86</f>
        <v>0</v>
      </c>
      <c r="O51" s="159"/>
      <c r="P51" s="260"/>
      <c r="Q51" s="163"/>
      <c r="R51" s="163"/>
      <c r="S51" s="155"/>
      <c r="T51" s="155"/>
      <c r="U51" s="155"/>
      <c r="V51" s="155"/>
      <c r="W51" s="163"/>
      <c r="X51" s="163"/>
      <c r="Y51" s="163"/>
      <c r="Z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2"/>
      <c r="AS51" s="162"/>
      <c r="AT51" s="162"/>
      <c r="AU51" s="162"/>
      <c r="AV51" s="162"/>
      <c r="AW51" s="162"/>
      <c r="AX51" s="162"/>
      <c r="AY51" s="162"/>
      <c r="AZ51" s="162"/>
    </row>
    <row r="52" spans="1:52" s="38" customFormat="1" ht="69.75">
      <c r="A52" s="467" t="s">
        <v>13</v>
      </c>
      <c r="B52" s="190" t="s">
        <v>76</v>
      </c>
      <c r="C52" s="191"/>
      <c r="D52" s="224"/>
      <c r="E52" s="193">
        <f>'Приложение 1 (ОТЧЕТНЫЙ ПЕРИОД)'!E87</f>
        <v>0</v>
      </c>
      <c r="F52" s="193">
        <f>'Приложение 1 (ОТЧЕТНЫЙ ПЕРИОД)'!F87</f>
        <v>0</v>
      </c>
      <c r="G52" s="193">
        <f>'Приложение 1 (ОТЧЕТНЫЙ ПЕРИОД)'!G87</f>
        <v>0</v>
      </c>
      <c r="H52" s="193">
        <f>'Приложение 1 (ОТЧЕТНЫЙ ПЕРИОД)'!H87</f>
        <v>0</v>
      </c>
      <c r="I52" s="193">
        <f>'Приложение 1 (ОТЧЕТНЫЙ ПЕРИОД)'!I87</f>
        <v>0</v>
      </c>
      <c r="J52" s="218"/>
      <c r="K52" s="193">
        <f>'Приложение 1 (ОТЧЕТНЫЙ ПЕРИОД)'!K87</f>
        <v>0</v>
      </c>
      <c r="L52" s="193">
        <f>'Приложение 1 (ОТЧЕТНЫЙ ПЕРИОД)'!L87</f>
        <v>0</v>
      </c>
      <c r="M52" s="193">
        <f>'Приложение 1 (ОТЧЕТНЫЙ ПЕРИОД)'!M87</f>
        <v>0</v>
      </c>
      <c r="N52" s="219">
        <f>'Приложение 1 (ОТЧЕТНЫЙ ПЕРИОД)'!N87</f>
        <v>0</v>
      </c>
      <c r="O52" s="159"/>
      <c r="P52" s="260"/>
      <c r="Q52" s="163"/>
      <c r="R52" s="163"/>
      <c r="S52" s="155"/>
      <c r="T52" s="155"/>
      <c r="U52" s="155"/>
      <c r="V52" s="155"/>
      <c r="W52" s="163"/>
      <c r="X52" s="163"/>
      <c r="Y52" s="163"/>
      <c r="Z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2"/>
      <c r="AS52" s="162"/>
      <c r="AT52" s="162"/>
      <c r="AU52" s="162"/>
      <c r="AV52" s="162"/>
      <c r="AW52" s="162"/>
      <c r="AX52" s="162"/>
      <c r="AY52" s="162"/>
      <c r="AZ52" s="162"/>
    </row>
    <row r="53" spans="1:52" s="38" customFormat="1" ht="22.5" customHeight="1">
      <c r="A53" s="467"/>
      <c r="B53" s="7" t="s">
        <v>25</v>
      </c>
      <c r="C53" s="187"/>
      <c r="D53" s="223"/>
      <c r="E53" s="201">
        <f>'Приложение 1 (ОТЧЕТНЫЙ ПЕРИОД)'!E88</f>
        <v>100</v>
      </c>
      <c r="F53" s="189">
        <f>'Приложение 1 (ОТЧЕТНЫЙ ПЕРИОД)'!F88</f>
        <v>0</v>
      </c>
      <c r="G53" s="189">
        <f>'Приложение 1 (ОТЧЕТНЫЙ ПЕРИОД)'!G88</f>
        <v>60.1</v>
      </c>
      <c r="H53" s="189">
        <f>'Приложение 1 (ОТЧЕТНЫЙ ПЕРИОД)'!H88</f>
        <v>0</v>
      </c>
      <c r="I53" s="189">
        <f>'Приложение 1 (ОТЧЕТНЫЙ ПЕРИОД)'!I88</f>
        <v>0</v>
      </c>
      <c r="J53" s="216"/>
      <c r="K53" s="189">
        <f>'Приложение 1 (ОТЧЕТНЫЙ ПЕРИОД)'!K88</f>
        <v>0</v>
      </c>
      <c r="L53" s="189">
        <f>'Приложение 1 (ОТЧЕТНЫЙ ПЕРИОД)'!L88</f>
        <v>0</v>
      </c>
      <c r="M53" s="189">
        <f>'Приложение 1 (ОТЧЕТНЫЙ ПЕРИОД)'!M88</f>
        <v>0</v>
      </c>
      <c r="N53" s="217">
        <f>'Приложение 1 (ОТЧЕТНЫЙ ПЕРИОД)'!N88</f>
        <v>0</v>
      </c>
      <c r="O53" s="159"/>
      <c r="P53" s="260"/>
      <c r="Q53" s="163"/>
      <c r="R53" s="163"/>
      <c r="S53" s="155"/>
      <c r="T53" s="155"/>
      <c r="U53" s="155"/>
      <c r="V53" s="155"/>
      <c r="W53" s="163"/>
      <c r="X53" s="163"/>
      <c r="Y53" s="163"/>
      <c r="Z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2"/>
      <c r="AS53" s="162"/>
      <c r="AT53" s="162"/>
      <c r="AU53" s="162"/>
      <c r="AV53" s="162"/>
      <c r="AW53" s="162"/>
      <c r="AX53" s="162"/>
      <c r="AY53" s="162"/>
      <c r="AZ53" s="162"/>
    </row>
    <row r="54" spans="1:52" s="38" customFormat="1" ht="93">
      <c r="A54" s="467" t="s">
        <v>77</v>
      </c>
      <c r="B54" s="190" t="s">
        <v>78</v>
      </c>
      <c r="C54" s="191"/>
      <c r="D54" s="224"/>
      <c r="E54" s="193">
        <f>'Приложение 1 (ОТЧЕТНЫЙ ПЕРИОД)'!E89</f>
        <v>0</v>
      </c>
      <c r="F54" s="193">
        <f>'Приложение 1 (ОТЧЕТНЫЙ ПЕРИОД)'!F89</f>
        <v>0</v>
      </c>
      <c r="G54" s="193">
        <f>'Приложение 1 (ОТЧЕТНЫЙ ПЕРИОД)'!G89</f>
        <v>0</v>
      </c>
      <c r="H54" s="193">
        <f>'Приложение 1 (ОТЧЕТНЫЙ ПЕРИОД)'!H89</f>
        <v>0</v>
      </c>
      <c r="I54" s="193">
        <f>'Приложение 1 (ОТЧЕТНЫЙ ПЕРИОД)'!I89</f>
        <v>0</v>
      </c>
      <c r="J54" s="218"/>
      <c r="K54" s="193">
        <f>'Приложение 1 (ОТЧЕТНЫЙ ПЕРИОД)'!K89</f>
        <v>0</v>
      </c>
      <c r="L54" s="193">
        <f>'Приложение 1 (ОТЧЕТНЫЙ ПЕРИОД)'!L89</f>
        <v>0</v>
      </c>
      <c r="M54" s="193">
        <f>'Приложение 1 (ОТЧЕТНЫЙ ПЕРИОД)'!M89</f>
        <v>0</v>
      </c>
      <c r="N54" s="219">
        <f>'Приложение 1 (ОТЧЕТНЫЙ ПЕРИОД)'!N89</f>
        <v>0</v>
      </c>
      <c r="O54" s="159"/>
      <c r="P54" s="260"/>
      <c r="Q54" s="163"/>
      <c r="R54" s="163"/>
      <c r="S54" s="155"/>
      <c r="T54" s="155"/>
      <c r="U54" s="155"/>
      <c r="V54" s="155"/>
      <c r="W54" s="163"/>
      <c r="X54" s="163"/>
      <c r="Y54" s="163"/>
      <c r="Z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2"/>
      <c r="AS54" s="162"/>
      <c r="AT54" s="162"/>
      <c r="AU54" s="162"/>
      <c r="AV54" s="162"/>
      <c r="AW54" s="162"/>
      <c r="AX54" s="162"/>
      <c r="AY54" s="162"/>
      <c r="AZ54" s="162"/>
    </row>
    <row r="55" spans="1:52" s="38" customFormat="1" ht="22.5" customHeight="1">
      <c r="A55" s="467"/>
      <c r="B55" s="7" t="s">
        <v>25</v>
      </c>
      <c r="C55" s="187"/>
      <c r="D55" s="223"/>
      <c r="E55" s="201">
        <f>'Приложение 1 (ОТЧЕТНЫЙ ПЕРИОД)'!E90</f>
        <v>1</v>
      </c>
      <c r="F55" s="189">
        <f>'Приложение 1 (ОТЧЕТНЫЙ ПЕРИОД)'!F90</f>
        <v>0</v>
      </c>
      <c r="G55" s="189">
        <f>'Приложение 1 (ОТЧЕТНЫЙ ПЕРИОД)'!G90</f>
        <v>1</v>
      </c>
      <c r="H55" s="189">
        <f>'Приложение 1 (ОТЧЕТНЫЙ ПЕРИОД)'!H90</f>
        <v>0</v>
      </c>
      <c r="I55" s="189">
        <f>'Приложение 1 (ОТЧЕТНЫЙ ПЕРИОД)'!I90</f>
        <v>0</v>
      </c>
      <c r="J55" s="216"/>
      <c r="K55" s="189">
        <f>'Приложение 1 (ОТЧЕТНЫЙ ПЕРИОД)'!K90</f>
        <v>0</v>
      </c>
      <c r="L55" s="189">
        <f>'Приложение 1 (ОТЧЕТНЫЙ ПЕРИОД)'!L90</f>
        <v>0</v>
      </c>
      <c r="M55" s="189">
        <f>'Приложение 1 (ОТЧЕТНЫЙ ПЕРИОД)'!M90</f>
        <v>0</v>
      </c>
      <c r="N55" s="217">
        <f>'Приложение 1 (ОТЧЕТНЫЙ ПЕРИОД)'!N90</f>
        <v>0</v>
      </c>
      <c r="O55" s="159"/>
      <c r="P55" s="260"/>
      <c r="Q55" s="163"/>
      <c r="R55" s="163"/>
      <c r="S55" s="155"/>
      <c r="T55" s="155"/>
      <c r="U55" s="155"/>
      <c r="V55" s="155"/>
      <c r="W55" s="163"/>
      <c r="X55" s="163"/>
      <c r="Y55" s="163"/>
      <c r="Z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2"/>
      <c r="AS55" s="162"/>
      <c r="AT55" s="162"/>
      <c r="AU55" s="162"/>
      <c r="AV55" s="162"/>
      <c r="AW55" s="162"/>
      <c r="AX55" s="162"/>
      <c r="AY55" s="162"/>
      <c r="AZ55" s="162"/>
    </row>
    <row r="56" spans="1:52" s="38" customFormat="1" ht="93">
      <c r="A56" s="467" t="s">
        <v>79</v>
      </c>
      <c r="B56" s="190" t="s">
        <v>80</v>
      </c>
      <c r="C56" s="191"/>
      <c r="D56" s="224"/>
      <c r="E56" s="193">
        <f>'Приложение 1 (ОТЧЕТНЫЙ ПЕРИОД)'!E91</f>
        <v>0</v>
      </c>
      <c r="F56" s="193">
        <f>'Приложение 1 (ОТЧЕТНЫЙ ПЕРИОД)'!F91</f>
        <v>0</v>
      </c>
      <c r="G56" s="193">
        <f>'Приложение 1 (ОТЧЕТНЫЙ ПЕРИОД)'!G91</f>
        <v>0</v>
      </c>
      <c r="H56" s="193">
        <f>'Приложение 1 (ОТЧЕТНЫЙ ПЕРИОД)'!H91</f>
        <v>0</v>
      </c>
      <c r="I56" s="193">
        <f>'Приложение 1 (ОТЧЕТНЫЙ ПЕРИОД)'!I91</f>
        <v>0</v>
      </c>
      <c r="J56" s="218"/>
      <c r="K56" s="193">
        <f>'Приложение 1 (ОТЧЕТНЫЙ ПЕРИОД)'!K91</f>
        <v>0</v>
      </c>
      <c r="L56" s="193">
        <f>'Приложение 1 (ОТЧЕТНЫЙ ПЕРИОД)'!L91</f>
        <v>0</v>
      </c>
      <c r="M56" s="193">
        <f>'Приложение 1 (ОТЧЕТНЫЙ ПЕРИОД)'!M91</f>
        <v>0</v>
      </c>
      <c r="N56" s="219">
        <f>'Приложение 1 (ОТЧЕТНЫЙ ПЕРИОД)'!N91</f>
        <v>0</v>
      </c>
      <c r="O56" s="159"/>
      <c r="P56" s="260"/>
      <c r="Q56" s="163"/>
      <c r="R56" s="163"/>
      <c r="S56" s="155"/>
      <c r="T56" s="155"/>
      <c r="U56" s="155"/>
      <c r="V56" s="155"/>
      <c r="W56" s="163"/>
      <c r="X56" s="163"/>
      <c r="Y56" s="163"/>
      <c r="Z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2"/>
      <c r="AS56" s="162"/>
      <c r="AT56" s="162"/>
      <c r="AU56" s="162"/>
      <c r="AV56" s="162"/>
      <c r="AW56" s="162"/>
      <c r="AX56" s="162"/>
      <c r="AY56" s="162"/>
      <c r="AZ56" s="162"/>
    </row>
    <row r="57" spans="1:52" s="38" customFormat="1" ht="23.25" customHeight="1" thickBot="1">
      <c r="A57" s="504"/>
      <c r="B57" s="194" t="s">
        <v>25</v>
      </c>
      <c r="C57" s="195"/>
      <c r="D57" s="225"/>
      <c r="E57" s="202">
        <f>'Приложение 1 (ОТЧЕТНЫЙ ПЕРИОД)'!E92</f>
        <v>0</v>
      </c>
      <c r="F57" s="196">
        <f>'Приложение 1 (ОТЧЕТНЫЙ ПЕРИОД)'!F92</f>
        <v>0</v>
      </c>
      <c r="G57" s="196">
        <f>'Приложение 1 (ОТЧЕТНЫЙ ПЕРИОД)'!G92</f>
        <v>0</v>
      </c>
      <c r="H57" s="196">
        <f>'Приложение 1 (ОТЧЕТНЫЙ ПЕРИОД)'!H92</f>
        <v>0</v>
      </c>
      <c r="I57" s="196">
        <f>'Приложение 1 (ОТЧЕТНЫЙ ПЕРИОД)'!I92</f>
        <v>0</v>
      </c>
      <c r="J57" s="220"/>
      <c r="K57" s="196">
        <f>'Приложение 1 (ОТЧЕТНЫЙ ПЕРИОД)'!K92</f>
        <v>0</v>
      </c>
      <c r="L57" s="196">
        <f>'Приложение 1 (ОТЧЕТНЫЙ ПЕРИОД)'!L92</f>
        <v>0</v>
      </c>
      <c r="M57" s="196">
        <f>'Приложение 1 (ОТЧЕТНЫЙ ПЕРИОД)'!M92</f>
        <v>0</v>
      </c>
      <c r="N57" s="221">
        <f>'Приложение 1 (ОТЧЕТНЫЙ ПЕРИОД)'!N92</f>
        <v>0</v>
      </c>
      <c r="O57" s="159"/>
      <c r="P57" s="260"/>
      <c r="Q57" s="163"/>
      <c r="R57" s="163"/>
      <c r="S57" s="155"/>
      <c r="T57" s="155"/>
      <c r="U57" s="155"/>
      <c r="V57" s="155"/>
      <c r="W57" s="163"/>
      <c r="X57" s="163"/>
      <c r="Y57" s="163"/>
      <c r="Z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2"/>
      <c r="AS57" s="162"/>
      <c r="AT57" s="162"/>
      <c r="AU57" s="162"/>
      <c r="AV57" s="162"/>
      <c r="AW57" s="162"/>
      <c r="AX57" s="162"/>
      <c r="AY57" s="162"/>
      <c r="AZ57" s="162"/>
    </row>
    <row r="58" spans="1:52" s="38" customFormat="1" ht="9.75" customHeight="1">
      <c r="A58"/>
      <c r="B58"/>
      <c r="C58"/>
      <c r="D58" s="11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59"/>
      <c r="P58" s="260"/>
      <c r="Q58" s="163"/>
      <c r="R58" s="163"/>
      <c r="S58" s="155"/>
      <c r="T58" s="155"/>
      <c r="U58" s="155"/>
      <c r="V58" s="155"/>
      <c r="W58" s="163"/>
      <c r="X58" s="163"/>
      <c r="Y58" s="163"/>
      <c r="Z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2"/>
      <c r="AS58" s="162"/>
      <c r="AT58" s="162"/>
      <c r="AU58" s="162"/>
      <c r="AV58" s="162"/>
      <c r="AW58" s="162"/>
      <c r="AX58" s="162"/>
      <c r="AY58" s="162"/>
      <c r="AZ58" s="162"/>
    </row>
    <row r="59" spans="1:52" s="38" customFormat="1" ht="10.5" customHeight="1" thickBot="1">
      <c r="A59"/>
      <c r="B59"/>
      <c r="C59"/>
      <c r="D59" s="114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59"/>
      <c r="P59" s="260"/>
      <c r="Q59" s="163"/>
      <c r="R59" s="163"/>
      <c r="S59" s="155"/>
      <c r="T59" s="155"/>
      <c r="U59" s="155"/>
      <c r="V59" s="155"/>
      <c r="W59" s="163"/>
      <c r="X59" s="163"/>
      <c r="Y59" s="163"/>
      <c r="Z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2"/>
      <c r="AS59" s="162"/>
      <c r="AT59" s="162"/>
      <c r="AU59" s="162"/>
      <c r="AV59" s="162"/>
      <c r="AW59" s="162"/>
      <c r="AX59" s="162"/>
      <c r="AY59" s="162"/>
      <c r="AZ59" s="162"/>
    </row>
    <row r="60" spans="1:52" s="38" customFormat="1" ht="39.75" customHeight="1" thickBot="1">
      <c r="A60" s="70"/>
      <c r="B60" s="71"/>
      <c r="C60" s="71"/>
      <c r="D60" s="71"/>
      <c r="E60" s="100" t="s">
        <v>84</v>
      </c>
      <c r="F60" s="99" t="s">
        <v>54</v>
      </c>
      <c r="G60" s="101"/>
      <c r="H60" s="71"/>
      <c r="I60" s="71"/>
      <c r="J60" s="71"/>
      <c r="K60" s="71"/>
      <c r="L60" s="71"/>
      <c r="M60" s="71"/>
      <c r="N60" s="72"/>
      <c r="O60" s="162"/>
      <c r="P60" s="257"/>
      <c r="Q60" s="163"/>
      <c r="R60" s="163"/>
      <c r="S60" s="155"/>
      <c r="T60" s="155"/>
      <c r="U60" s="155"/>
      <c r="V60" s="155"/>
      <c r="W60" s="163"/>
      <c r="X60" s="163"/>
      <c r="Y60" s="163"/>
      <c r="Z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2"/>
      <c r="AS60" s="162"/>
      <c r="AT60" s="162"/>
      <c r="AU60" s="162"/>
      <c r="AV60" s="162"/>
      <c r="AW60" s="162"/>
      <c r="AX60" s="162"/>
      <c r="AY60" s="162"/>
      <c r="AZ60" s="162"/>
    </row>
    <row r="61" spans="1:52" s="38" customFormat="1" ht="40.5">
      <c r="A61" s="449" t="str">
        <f>E60</f>
        <v>III.</v>
      </c>
      <c r="B61" s="74" t="s">
        <v>51</v>
      </c>
      <c r="C61" s="451"/>
      <c r="D61" s="52" t="s">
        <v>9</v>
      </c>
      <c r="E61" s="106">
        <f>'Приложение 1 (ОТЧЕТНЫЙ ПЕРИОД)'!E158</f>
        <v>0</v>
      </c>
      <c r="F61" s="106">
        <f>'Приложение 1 (ОТЧЕТНЫЙ ПЕРИОД)'!F158</f>
        <v>0</v>
      </c>
      <c r="G61" s="106">
        <f>'Приложение 1 (ОТЧЕТНЫЙ ПЕРИОД)'!G158</f>
        <v>0</v>
      </c>
      <c r="H61" s="106">
        <f>'Приложение 1 (ОТЧЕТНЫЙ ПЕРИОД)'!H158</f>
        <v>0</v>
      </c>
      <c r="I61" s="106">
        <f>'Приложение 1 (ОТЧЕТНЫЙ ПЕРИОД)'!I158</f>
        <v>0</v>
      </c>
      <c r="J61" s="481"/>
      <c r="K61" s="106">
        <f>'Приложение 1 (ОТЧЕТНЫЙ ПЕРИОД)'!K158</f>
        <v>0</v>
      </c>
      <c r="L61" s="106">
        <f>'Приложение 1 (ОТЧЕТНЫЙ ПЕРИОД)'!L158</f>
        <v>0</v>
      </c>
      <c r="M61" s="106">
        <f>'Приложение 1 (ОТЧЕТНЫЙ ПЕРИОД)'!M158</f>
        <v>0</v>
      </c>
      <c r="N61" s="107">
        <f>'Приложение 1 (ОТЧЕТНЫЙ ПЕРИОД)'!N158</f>
        <v>0</v>
      </c>
      <c r="O61" s="162"/>
      <c r="P61" s="257"/>
      <c r="Q61" s="163"/>
      <c r="R61" s="495" t="str">
        <f>B62</f>
        <v>ОБРАЗОВАНИЕ</v>
      </c>
      <c r="S61" s="183" t="str">
        <f>D61</f>
        <v>Всего</v>
      </c>
      <c r="T61" s="183">
        <f>E61</f>
        <v>0</v>
      </c>
      <c r="U61" s="183">
        <f>F61</f>
        <v>0</v>
      </c>
      <c r="V61" s="183">
        <f>G61</f>
        <v>0</v>
      </c>
      <c r="W61" s="183" t="e">
        <f>F61/E61%</f>
        <v>#DIV/0!</v>
      </c>
      <c r="X61" s="184" t="e">
        <f>G61/F61%</f>
        <v>#DIV/0!</v>
      </c>
      <c r="Y61" s="163"/>
      <c r="Z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2"/>
      <c r="AS61" s="162"/>
      <c r="AT61" s="162"/>
      <c r="AU61" s="162"/>
      <c r="AV61" s="162"/>
      <c r="AW61" s="162"/>
      <c r="AX61" s="162"/>
      <c r="AY61" s="162"/>
      <c r="AZ61" s="162"/>
    </row>
    <row r="62" spans="1:52" s="38" customFormat="1" ht="23.25" customHeight="1">
      <c r="A62" s="449"/>
      <c r="B62" s="426" t="str">
        <f>F60</f>
        <v>ОБРАЗОВАНИЕ</v>
      </c>
      <c r="C62" s="451"/>
      <c r="D62" s="53" t="s">
        <v>18</v>
      </c>
      <c r="E62" s="103">
        <f>'Приложение 1 (ОТЧЕТНЫЙ ПЕРИОД)'!E159</f>
        <v>0</v>
      </c>
      <c r="F62" s="103">
        <f>'Приложение 1 (ОТЧЕТНЫЙ ПЕРИОД)'!F159</f>
        <v>0</v>
      </c>
      <c r="G62" s="103">
        <f>'Приложение 1 (ОТЧЕТНЫЙ ПЕРИОД)'!G159</f>
        <v>0</v>
      </c>
      <c r="H62" s="103">
        <f>'Приложение 1 (ОТЧЕТНЫЙ ПЕРИОД)'!H159</f>
        <v>0</v>
      </c>
      <c r="I62" s="103">
        <f>'Приложение 1 (ОТЧЕТНЫЙ ПЕРИОД)'!I159</f>
        <v>0</v>
      </c>
      <c r="J62" s="482"/>
      <c r="K62" s="103">
        <f>'Приложение 1 (ОТЧЕТНЫЙ ПЕРИОД)'!K159</f>
        <v>0</v>
      </c>
      <c r="L62" s="103">
        <f>'Приложение 1 (ОТЧЕТНЫЙ ПЕРИОД)'!L159</f>
        <v>0</v>
      </c>
      <c r="M62" s="103">
        <f>'Приложение 1 (ОТЧЕТНЫЙ ПЕРИОД)'!M159</f>
        <v>0</v>
      </c>
      <c r="N62" s="108">
        <f>'Приложение 1 (ОТЧЕТНЫЙ ПЕРИОД)'!N159</f>
        <v>0</v>
      </c>
      <c r="O62" s="162"/>
      <c r="P62" s="257"/>
      <c r="Q62" s="163"/>
      <c r="R62" s="496"/>
      <c r="S62" s="181"/>
      <c r="T62" s="181"/>
      <c r="U62" s="181"/>
      <c r="V62" s="181"/>
      <c r="W62" s="177"/>
      <c r="X62" s="178"/>
      <c r="Y62" s="163"/>
      <c r="Z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2"/>
      <c r="AS62" s="162"/>
      <c r="AT62" s="162"/>
      <c r="AU62" s="162"/>
      <c r="AV62" s="162"/>
      <c r="AW62" s="162"/>
      <c r="AX62" s="162"/>
      <c r="AY62" s="162"/>
      <c r="AZ62" s="162"/>
    </row>
    <row r="63" spans="1:52" s="38" customFormat="1" ht="23.25" customHeight="1">
      <c r="A63" s="449"/>
      <c r="B63" s="427"/>
      <c r="C63" s="451"/>
      <c r="D63" s="53" t="s">
        <v>10</v>
      </c>
      <c r="E63" s="103">
        <f>'Приложение 1 (ОТЧЕТНЫЙ ПЕРИОД)'!E160</f>
        <v>0</v>
      </c>
      <c r="F63" s="103">
        <f>'Приложение 1 (ОТЧЕТНЫЙ ПЕРИОД)'!F160</f>
        <v>0</v>
      </c>
      <c r="G63" s="103">
        <f>'Приложение 1 (ОТЧЕТНЫЙ ПЕРИОД)'!G160</f>
        <v>0</v>
      </c>
      <c r="H63" s="103">
        <f>'Приложение 1 (ОТЧЕТНЫЙ ПЕРИОД)'!H160</f>
        <v>0</v>
      </c>
      <c r="I63" s="103">
        <f>'Приложение 1 (ОТЧЕТНЫЙ ПЕРИОД)'!I160</f>
        <v>0</v>
      </c>
      <c r="J63" s="482"/>
      <c r="K63" s="103">
        <f>'Приложение 1 (ОТЧЕТНЫЙ ПЕРИОД)'!K160</f>
        <v>0</v>
      </c>
      <c r="L63" s="103">
        <f>'Приложение 1 (ОТЧЕТНЫЙ ПЕРИОД)'!L160</f>
        <v>0</v>
      </c>
      <c r="M63" s="103">
        <f>'Приложение 1 (ОТЧЕТНЫЙ ПЕРИОД)'!M160</f>
        <v>0</v>
      </c>
      <c r="N63" s="108">
        <f>'Приложение 1 (ОТЧЕТНЫЙ ПЕРИОД)'!N160</f>
        <v>0</v>
      </c>
      <c r="O63" s="162"/>
      <c r="P63" s="257"/>
      <c r="Q63" s="163"/>
      <c r="R63" s="496"/>
      <c r="S63" s="181"/>
      <c r="T63" s="181"/>
      <c r="U63" s="181"/>
      <c r="V63" s="181"/>
      <c r="W63" s="177"/>
      <c r="X63" s="178"/>
      <c r="Y63" s="163"/>
      <c r="Z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2"/>
      <c r="AS63" s="162"/>
      <c r="AT63" s="162"/>
      <c r="AU63" s="162"/>
      <c r="AV63" s="162"/>
      <c r="AW63" s="162"/>
      <c r="AX63" s="162"/>
      <c r="AY63" s="162"/>
      <c r="AZ63" s="162"/>
    </row>
    <row r="64" spans="1:52" s="38" customFormat="1" ht="23.25" customHeight="1" thickBot="1">
      <c r="A64" s="450"/>
      <c r="B64" s="428"/>
      <c r="C64" s="452"/>
      <c r="D64" s="95" t="s">
        <v>11</v>
      </c>
      <c r="E64" s="109">
        <f>'Приложение 1 (ОТЧЕТНЫЙ ПЕРИОД)'!E161</f>
        <v>0</v>
      </c>
      <c r="F64" s="109">
        <f>'Приложение 1 (ОТЧЕТНЫЙ ПЕРИОД)'!F161</f>
        <v>0</v>
      </c>
      <c r="G64" s="109">
        <f>'Приложение 1 (ОТЧЕТНЫЙ ПЕРИОД)'!G161</f>
        <v>0</v>
      </c>
      <c r="H64" s="109">
        <f>'Приложение 1 (ОТЧЕТНЫЙ ПЕРИОД)'!H161</f>
        <v>0</v>
      </c>
      <c r="I64" s="109">
        <f>'Приложение 1 (ОТЧЕТНЫЙ ПЕРИОД)'!I161</f>
        <v>0</v>
      </c>
      <c r="J64" s="483"/>
      <c r="K64" s="109">
        <f>'Приложение 1 (ОТЧЕТНЫЙ ПЕРИОД)'!K161</f>
        <v>0</v>
      </c>
      <c r="L64" s="109">
        <f>'Приложение 1 (ОТЧЕТНЫЙ ПЕРИОД)'!L161</f>
        <v>0</v>
      </c>
      <c r="M64" s="109">
        <f>'Приложение 1 (ОТЧЕТНЫЙ ПЕРИОД)'!M161</f>
        <v>0</v>
      </c>
      <c r="N64" s="110">
        <f>'Приложение 1 (ОТЧЕТНЫЙ ПЕРИОД)'!N161</f>
        <v>0</v>
      </c>
      <c r="O64" s="162"/>
      <c r="P64" s="257"/>
      <c r="Q64" s="163"/>
      <c r="R64" s="497"/>
      <c r="S64" s="182"/>
      <c r="T64" s="182"/>
      <c r="U64" s="182"/>
      <c r="V64" s="182"/>
      <c r="W64" s="179"/>
      <c r="X64" s="180"/>
      <c r="Y64" s="163"/>
      <c r="Z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2"/>
      <c r="AS64" s="162"/>
      <c r="AT64" s="162"/>
      <c r="AU64" s="162"/>
      <c r="AV64" s="162"/>
      <c r="AW64" s="162"/>
      <c r="AX64" s="162"/>
      <c r="AY64" s="162"/>
      <c r="AZ64" s="162"/>
    </row>
    <row r="65" spans="1:52" s="38" customFormat="1" ht="23.25">
      <c r="A65"/>
      <c r="B65"/>
      <c r="C65" s="115"/>
      <c r="D65" s="116" t="s">
        <v>65</v>
      </c>
      <c r="E65" s="117">
        <f>E62+E63+E64</f>
        <v>0</v>
      </c>
      <c r="F65" s="117">
        <f>F62+F63+F64</f>
        <v>0</v>
      </c>
      <c r="G65" s="117">
        <f>G62+G63+G64</f>
        <v>0</v>
      </c>
      <c r="H65" s="117">
        <f>H62+H63+H64</f>
        <v>0</v>
      </c>
      <c r="I65" s="117">
        <f>I62+I63+I64</f>
        <v>0</v>
      </c>
      <c r="J65" s="117"/>
      <c r="K65" s="117">
        <f>K62+K63+K64</f>
        <v>0</v>
      </c>
      <c r="L65" s="117">
        <f>L62+L63+L64</f>
        <v>0</v>
      </c>
      <c r="M65" s="117">
        <f>M62+M63+M64</f>
        <v>0</v>
      </c>
      <c r="N65" s="117">
        <f>N62+N63+N64</f>
        <v>0</v>
      </c>
      <c r="O65" s="167"/>
      <c r="P65" s="261">
        <f>SUM(E65:O65)</f>
        <v>0</v>
      </c>
      <c r="Q65" s="163"/>
      <c r="R65" s="163"/>
      <c r="S65" s="155"/>
      <c r="T65" s="155"/>
      <c r="U65" s="155"/>
      <c r="V65" s="155"/>
      <c r="W65" s="163"/>
      <c r="X65" s="163"/>
      <c r="Y65" s="163"/>
      <c r="Z65" s="163"/>
      <c r="AA65" s="163"/>
      <c r="AB65" s="155"/>
      <c r="AC65" s="155"/>
      <c r="AD65" s="155"/>
      <c r="AE65" s="155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2"/>
      <c r="AS65" s="162"/>
      <c r="AT65" s="162"/>
      <c r="AU65" s="162"/>
      <c r="AV65" s="162"/>
      <c r="AW65" s="162"/>
      <c r="AX65" s="162"/>
      <c r="AY65" s="162"/>
      <c r="AZ65" s="162"/>
    </row>
    <row r="66" spans="1:52" s="38" customFormat="1" ht="24" thickBot="1">
      <c r="A66"/>
      <c r="B66"/>
      <c r="C66"/>
      <c r="D66" s="114" t="s">
        <v>65</v>
      </c>
      <c r="E66" s="113">
        <f>E65-E61</f>
        <v>0</v>
      </c>
      <c r="F66" s="113">
        <f>F65-F61</f>
        <v>0</v>
      </c>
      <c r="G66" s="113">
        <f>G65-G61</f>
        <v>0</v>
      </c>
      <c r="H66" s="113">
        <f>H65-H61</f>
        <v>0</v>
      </c>
      <c r="I66" s="113">
        <f>I65-I61</f>
        <v>0</v>
      </c>
      <c r="J66" s="113"/>
      <c r="K66" s="113">
        <f>K65-K61</f>
        <v>0</v>
      </c>
      <c r="L66" s="113">
        <f>L65-L61</f>
        <v>0</v>
      </c>
      <c r="M66" s="113">
        <f>M65-M61</f>
        <v>0</v>
      </c>
      <c r="N66" s="113">
        <f>N65-N61</f>
        <v>0</v>
      </c>
      <c r="O66" s="159"/>
      <c r="P66" s="260">
        <f>SUM(E66:O66)</f>
        <v>0</v>
      </c>
      <c r="Q66" s="163"/>
      <c r="R66" s="163"/>
      <c r="S66" s="155"/>
      <c r="T66" s="155"/>
      <c r="U66" s="155"/>
      <c r="V66" s="155"/>
      <c r="W66" s="163"/>
      <c r="X66" s="163"/>
      <c r="Y66" s="163"/>
      <c r="Z66" s="163"/>
      <c r="AA66" s="163"/>
      <c r="AB66" s="155"/>
      <c r="AC66" s="155"/>
      <c r="AD66" s="155"/>
      <c r="AE66" s="155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2"/>
      <c r="AS66" s="162"/>
      <c r="AT66" s="162"/>
      <c r="AU66" s="162"/>
      <c r="AV66" s="162"/>
      <c r="AW66" s="162"/>
      <c r="AX66" s="162"/>
      <c r="AY66" s="162"/>
      <c r="AZ66" s="162"/>
    </row>
    <row r="67" spans="1:52" s="38" customFormat="1" ht="57.75" customHeight="1" thickBot="1">
      <c r="A67" s="70"/>
      <c r="B67" s="71"/>
      <c r="C67" s="71"/>
      <c r="D67" s="71"/>
      <c r="E67" s="100" t="s">
        <v>85</v>
      </c>
      <c r="F67" s="99" t="s">
        <v>55</v>
      </c>
      <c r="G67" s="101"/>
      <c r="H67" s="71"/>
      <c r="I67" s="71"/>
      <c r="J67" s="71"/>
      <c r="K67" s="71"/>
      <c r="L67" s="71"/>
      <c r="M67" s="71"/>
      <c r="N67" s="72"/>
      <c r="O67" s="162"/>
      <c r="P67" s="257"/>
      <c r="Q67" s="163"/>
      <c r="R67" s="163"/>
      <c r="S67" s="155"/>
      <c r="T67" s="155"/>
      <c r="U67" s="155"/>
      <c r="V67" s="155"/>
      <c r="W67" s="163"/>
      <c r="X67" s="163"/>
      <c r="Y67" s="163"/>
      <c r="Z67" s="163"/>
      <c r="AA67" s="163"/>
      <c r="AB67" s="155"/>
      <c r="AC67" s="155"/>
      <c r="AD67" s="155"/>
      <c r="AE67" s="155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2"/>
      <c r="AS67" s="162"/>
      <c r="AT67" s="162"/>
      <c r="AU67" s="162"/>
      <c r="AV67" s="162"/>
      <c r="AW67" s="162"/>
      <c r="AX67" s="162"/>
      <c r="AY67" s="162"/>
      <c r="AZ67" s="162"/>
    </row>
    <row r="68" spans="1:52" s="38" customFormat="1" ht="40.5">
      <c r="A68" s="488" t="str">
        <f>E67</f>
        <v>IV.</v>
      </c>
      <c r="B68" s="74" t="s">
        <v>51</v>
      </c>
      <c r="C68" s="491"/>
      <c r="D68" s="52" t="s">
        <v>9</v>
      </c>
      <c r="E68" s="106">
        <f>'Приложение 1 (ОТЧЕТНЫЙ ПЕРИОД)'!E173</f>
        <v>0</v>
      </c>
      <c r="F68" s="106">
        <f>'Приложение 1 (ОТЧЕТНЫЙ ПЕРИОД)'!F173</f>
        <v>0</v>
      </c>
      <c r="G68" s="106">
        <f>'Приложение 1 (ОТЧЕТНЫЙ ПЕРИОД)'!G173</f>
        <v>0</v>
      </c>
      <c r="H68" s="106">
        <f>'Приложение 1 (ОТЧЕТНЫЙ ПЕРИОД)'!H173</f>
        <v>14.7014946</v>
      </c>
      <c r="I68" s="106">
        <f>'Приложение 1 (ОТЧЕТНЫЙ ПЕРИОД)'!I173</f>
        <v>0</v>
      </c>
      <c r="J68" s="481"/>
      <c r="K68" s="106">
        <f>'Приложение 1 (ОТЧЕТНЫЙ ПЕРИОД)'!K173</f>
        <v>0</v>
      </c>
      <c r="L68" s="106">
        <f>'Приложение 1 (ОТЧЕТНЫЙ ПЕРИОД)'!L173</f>
        <v>0</v>
      </c>
      <c r="M68" s="106">
        <f>'Приложение 1 (ОТЧЕТНЫЙ ПЕРИОД)'!M173</f>
        <v>0</v>
      </c>
      <c r="N68" s="107">
        <f>'Приложение 1 (ОТЧЕТНЫЙ ПЕРИОД)'!N173</f>
        <v>14.7014946</v>
      </c>
      <c r="O68" s="162"/>
      <c r="P68" s="257"/>
      <c r="Q68" s="163"/>
      <c r="R68" s="495" t="str">
        <f>B69</f>
        <v>ЖИЛЬЕ И ГОРОДСКАЯ СРЕДА</v>
      </c>
      <c r="S68" s="183" t="str">
        <f>D68</f>
        <v>Всего</v>
      </c>
      <c r="T68" s="183">
        <f>E68</f>
        <v>0</v>
      </c>
      <c r="U68" s="183">
        <f>F68</f>
        <v>0</v>
      </c>
      <c r="V68" s="183">
        <f>G68</f>
        <v>0</v>
      </c>
      <c r="W68" s="183" t="e">
        <f>F68/E68%</f>
        <v>#DIV/0!</v>
      </c>
      <c r="X68" s="184" t="e">
        <f>G68/F68%</f>
        <v>#DIV/0!</v>
      </c>
      <c r="Y68" s="163"/>
      <c r="Z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2"/>
      <c r="AS68" s="162"/>
      <c r="AT68" s="162"/>
      <c r="AU68" s="162"/>
      <c r="AV68" s="162"/>
      <c r="AW68" s="162"/>
      <c r="AX68" s="162"/>
      <c r="AY68" s="162"/>
      <c r="AZ68" s="162"/>
    </row>
    <row r="69" spans="1:52" s="38" customFormat="1" ht="20.25" customHeight="1">
      <c r="A69" s="489"/>
      <c r="B69" s="426" t="str">
        <f>F67</f>
        <v>ЖИЛЬЕ И ГОРОДСКАЯ СРЕДА</v>
      </c>
      <c r="C69" s="492"/>
      <c r="D69" s="53" t="s">
        <v>18</v>
      </c>
      <c r="E69" s="103">
        <f>'Приложение 1 (ОТЧЕТНЫЙ ПЕРИОД)'!E174</f>
        <v>0</v>
      </c>
      <c r="F69" s="103">
        <f>'Приложение 1 (ОТЧЕТНЫЙ ПЕРИОД)'!F174</f>
        <v>0</v>
      </c>
      <c r="G69" s="103">
        <f>'Приложение 1 (ОТЧЕТНЫЙ ПЕРИОД)'!G174</f>
        <v>0</v>
      </c>
      <c r="H69" s="103">
        <f>'Приложение 1 (ОТЧЕТНЫЙ ПЕРИОД)'!H174</f>
        <v>11.79044505</v>
      </c>
      <c r="I69" s="103">
        <f>'Приложение 1 (ОТЧЕТНЫЙ ПЕРИОД)'!I174</f>
        <v>0</v>
      </c>
      <c r="J69" s="482"/>
      <c r="K69" s="103">
        <f>'Приложение 1 (ОТЧЕТНЫЙ ПЕРИОД)'!K174</f>
        <v>0</v>
      </c>
      <c r="L69" s="103">
        <f>'Приложение 1 (ОТЧЕТНЫЙ ПЕРИОД)'!L174</f>
        <v>0</v>
      </c>
      <c r="M69" s="103">
        <f>'Приложение 1 (ОТЧЕТНЫЙ ПЕРИОД)'!M174</f>
        <v>0</v>
      </c>
      <c r="N69" s="108">
        <f>'Приложение 1 (ОТЧЕТНЫЙ ПЕРИОД)'!N174</f>
        <v>11.79044505</v>
      </c>
      <c r="O69" s="162"/>
      <c r="P69" s="257"/>
      <c r="Q69" s="163"/>
      <c r="R69" s="496"/>
      <c r="S69" s="181"/>
      <c r="T69" s="181"/>
      <c r="U69" s="181"/>
      <c r="V69" s="181"/>
      <c r="W69" s="177"/>
      <c r="X69" s="178"/>
      <c r="Y69" s="163"/>
      <c r="Z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2"/>
      <c r="AS69" s="162"/>
      <c r="AT69" s="162"/>
      <c r="AU69" s="162"/>
      <c r="AV69" s="162"/>
      <c r="AW69" s="162"/>
      <c r="AX69" s="162"/>
      <c r="AY69" s="162"/>
      <c r="AZ69" s="162"/>
    </row>
    <row r="70" spans="1:52" s="38" customFormat="1" ht="20.25" customHeight="1">
      <c r="A70" s="489"/>
      <c r="B70" s="426"/>
      <c r="C70" s="492"/>
      <c r="D70" s="53" t="s">
        <v>10</v>
      </c>
      <c r="E70" s="103">
        <f>'Приложение 1 (ОТЧЕТНЫЙ ПЕРИОД)'!E175</f>
        <v>0</v>
      </c>
      <c r="F70" s="103">
        <f>'Приложение 1 (ОТЧЕТНЫЙ ПЕРИОД)'!F175</f>
        <v>0</v>
      </c>
      <c r="G70" s="103">
        <f>'Приложение 1 (ОТЧЕТНЫЙ ПЕРИОД)'!G175</f>
        <v>0</v>
      </c>
      <c r="H70" s="103">
        <f>'Приложение 1 (ОТЧЕТНЫЙ ПЕРИОД)'!H175</f>
        <v>2.9036988</v>
      </c>
      <c r="I70" s="103">
        <f>'Приложение 1 (ОТЧЕТНЫЙ ПЕРИОД)'!I175</f>
        <v>0</v>
      </c>
      <c r="J70" s="482"/>
      <c r="K70" s="103">
        <f>'Приложение 1 (ОТЧЕТНЫЙ ПЕРИОД)'!K175</f>
        <v>0</v>
      </c>
      <c r="L70" s="103">
        <f>'Приложение 1 (ОТЧЕТНЫЙ ПЕРИОД)'!L175</f>
        <v>0</v>
      </c>
      <c r="M70" s="103">
        <f>'Приложение 1 (ОТЧЕТНЫЙ ПЕРИОД)'!M175</f>
        <v>0</v>
      </c>
      <c r="N70" s="108">
        <f>'Приложение 1 (ОТЧЕТНЫЙ ПЕРИОД)'!N175</f>
        <v>2.9036988</v>
      </c>
      <c r="O70" s="162"/>
      <c r="P70" s="257"/>
      <c r="Q70" s="163"/>
      <c r="R70" s="496"/>
      <c r="S70" s="181"/>
      <c r="T70" s="181"/>
      <c r="U70" s="181"/>
      <c r="V70" s="181"/>
      <c r="W70" s="177"/>
      <c r="X70" s="178"/>
      <c r="Y70" s="163"/>
      <c r="Z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2"/>
      <c r="AS70" s="162"/>
      <c r="AT70" s="162"/>
      <c r="AU70" s="162"/>
      <c r="AV70" s="162"/>
      <c r="AW70" s="162"/>
      <c r="AX70" s="162"/>
      <c r="AY70" s="162"/>
      <c r="AZ70" s="162"/>
    </row>
    <row r="71" spans="1:52" s="38" customFormat="1" ht="21" customHeight="1" thickBot="1">
      <c r="A71" s="490"/>
      <c r="B71" s="494"/>
      <c r="C71" s="493"/>
      <c r="D71" s="95" t="s">
        <v>11</v>
      </c>
      <c r="E71" s="109">
        <f>'Приложение 1 (ОТЧЕТНЫЙ ПЕРИОД)'!E176</f>
        <v>0</v>
      </c>
      <c r="F71" s="109">
        <f>'Приложение 1 (ОТЧЕТНЫЙ ПЕРИОД)'!F176</f>
        <v>0</v>
      </c>
      <c r="G71" s="109">
        <f>'Приложение 1 (ОТЧЕТНЫЙ ПЕРИОД)'!G176</f>
        <v>0</v>
      </c>
      <c r="H71" s="109">
        <f>'Приложение 1 (ОТЧЕТНЫЙ ПЕРИОД)'!H176</f>
        <v>0.00735075</v>
      </c>
      <c r="I71" s="109">
        <f>'Приложение 1 (ОТЧЕТНЫЙ ПЕРИОД)'!I176</f>
        <v>0</v>
      </c>
      <c r="J71" s="483"/>
      <c r="K71" s="109">
        <f>'Приложение 1 (ОТЧЕТНЫЙ ПЕРИОД)'!K176</f>
        <v>0</v>
      </c>
      <c r="L71" s="109">
        <f>'Приложение 1 (ОТЧЕТНЫЙ ПЕРИОД)'!L176</f>
        <v>0</v>
      </c>
      <c r="M71" s="109">
        <f>'Приложение 1 (ОТЧЕТНЫЙ ПЕРИОД)'!M176</f>
        <v>0</v>
      </c>
      <c r="N71" s="110">
        <f>'Приложение 1 (ОТЧЕТНЫЙ ПЕРИОД)'!N176</f>
        <v>0.00735075</v>
      </c>
      <c r="O71" s="162"/>
      <c r="P71" s="257"/>
      <c r="Q71" s="163"/>
      <c r="R71" s="497"/>
      <c r="S71" s="182"/>
      <c r="T71" s="182"/>
      <c r="U71" s="182"/>
      <c r="V71" s="182"/>
      <c r="W71" s="179"/>
      <c r="X71" s="180"/>
      <c r="Y71" s="163"/>
      <c r="Z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2"/>
      <c r="AS71" s="162"/>
      <c r="AT71" s="162"/>
      <c r="AU71" s="162"/>
      <c r="AV71" s="162"/>
      <c r="AW71" s="162"/>
      <c r="AX71" s="162"/>
      <c r="AY71" s="162"/>
      <c r="AZ71" s="162"/>
    </row>
    <row r="72" spans="1:52" s="38" customFormat="1" ht="23.25">
      <c r="A72"/>
      <c r="B72"/>
      <c r="C72" s="115"/>
      <c r="D72" s="116" t="s">
        <v>65</v>
      </c>
      <c r="E72" s="117">
        <f>E69+E70+E71</f>
        <v>0</v>
      </c>
      <c r="F72" s="117">
        <f>F69+F70+F71</f>
        <v>0</v>
      </c>
      <c r="G72" s="117">
        <f>G69+G70+G71</f>
        <v>0</v>
      </c>
      <c r="H72" s="117">
        <f>H69+H70+H71</f>
        <v>14.7014946</v>
      </c>
      <c r="I72" s="117">
        <f>I69+I70+I71</f>
        <v>0</v>
      </c>
      <c r="J72" s="117"/>
      <c r="K72" s="117">
        <f>K69+K70+K71</f>
        <v>0</v>
      </c>
      <c r="L72" s="117">
        <f>L69+L70+L71</f>
        <v>0</v>
      </c>
      <c r="M72" s="117">
        <f>M69+M70+M71</f>
        <v>0</v>
      </c>
      <c r="N72" s="117">
        <f>N69+N70+N71</f>
        <v>14.7014946</v>
      </c>
      <c r="O72" s="167"/>
      <c r="P72" s="261">
        <f>SUM(E72:O72)</f>
        <v>29.4029892</v>
      </c>
      <c r="Q72" s="163"/>
      <c r="R72" s="163"/>
      <c r="S72" s="155"/>
      <c r="T72" s="155"/>
      <c r="U72" s="155"/>
      <c r="V72" s="155"/>
      <c r="W72" s="163"/>
      <c r="X72" s="163"/>
      <c r="Y72" s="163"/>
      <c r="Z72" s="163"/>
      <c r="AA72" s="163"/>
      <c r="AB72" s="155"/>
      <c r="AC72" s="155"/>
      <c r="AD72" s="155"/>
      <c r="AE72" s="155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2"/>
      <c r="AS72" s="162"/>
      <c r="AT72" s="162"/>
      <c r="AU72" s="162"/>
      <c r="AV72" s="162"/>
      <c r="AW72" s="162"/>
      <c r="AX72" s="162"/>
      <c r="AY72" s="162"/>
      <c r="AZ72" s="162"/>
    </row>
    <row r="73" spans="1:52" s="38" customFormat="1" ht="24" thickBot="1">
      <c r="A73"/>
      <c r="B73"/>
      <c r="C73"/>
      <c r="D73" s="114" t="s">
        <v>65</v>
      </c>
      <c r="E73" s="113">
        <f>E72-E68</f>
        <v>0</v>
      </c>
      <c r="F73" s="113">
        <f>F72-F68</f>
        <v>0</v>
      </c>
      <c r="G73" s="113">
        <f>G72-G68</f>
        <v>0</v>
      </c>
      <c r="H73" s="113">
        <f>H72-H68</f>
        <v>0</v>
      </c>
      <c r="I73" s="113">
        <f>I72-I68</f>
        <v>0</v>
      </c>
      <c r="J73" s="113"/>
      <c r="K73" s="113">
        <f>K72-K68</f>
        <v>0</v>
      </c>
      <c r="L73" s="113">
        <f>L72-L68</f>
        <v>0</v>
      </c>
      <c r="M73" s="113">
        <f>M72-M68</f>
        <v>0</v>
      </c>
      <c r="N73" s="113">
        <f>N72-N68</f>
        <v>0</v>
      </c>
      <c r="O73" s="159"/>
      <c r="P73" s="260">
        <f>SUM(E73:O73)</f>
        <v>0</v>
      </c>
      <c r="Q73" s="163"/>
      <c r="R73" s="163"/>
      <c r="S73" s="155"/>
      <c r="T73" s="155"/>
      <c r="U73" s="155"/>
      <c r="V73" s="155"/>
      <c r="W73" s="163"/>
      <c r="X73" s="163"/>
      <c r="Y73" s="163"/>
      <c r="Z73" s="163"/>
      <c r="AA73" s="163"/>
      <c r="AB73" s="155"/>
      <c r="AC73" s="155"/>
      <c r="AD73" s="155"/>
      <c r="AE73" s="155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2"/>
      <c r="AS73" s="162"/>
      <c r="AT73" s="162"/>
      <c r="AU73" s="162"/>
      <c r="AV73" s="162"/>
      <c r="AW73" s="162"/>
      <c r="AX73" s="162"/>
      <c r="AY73" s="162"/>
      <c r="AZ73" s="162"/>
    </row>
    <row r="74" spans="1:52" s="38" customFormat="1" ht="53.25" customHeight="1" thickBot="1">
      <c r="A74" s="70"/>
      <c r="B74" s="71"/>
      <c r="C74" s="71"/>
      <c r="D74" s="71"/>
      <c r="E74" s="100" t="s">
        <v>86</v>
      </c>
      <c r="F74" s="99" t="s">
        <v>56</v>
      </c>
      <c r="G74" s="101"/>
      <c r="H74" s="71"/>
      <c r="I74" s="71"/>
      <c r="J74" s="71"/>
      <c r="K74" s="71"/>
      <c r="L74" s="71"/>
      <c r="M74" s="71"/>
      <c r="N74" s="72"/>
      <c r="O74" s="162"/>
      <c r="P74" s="257"/>
      <c r="Q74" s="163"/>
      <c r="R74" s="163"/>
      <c r="S74" s="155"/>
      <c r="T74" s="155"/>
      <c r="U74" s="155"/>
      <c r="V74" s="155"/>
      <c r="W74" s="163"/>
      <c r="X74" s="163"/>
      <c r="Y74" s="163"/>
      <c r="Z74" s="163"/>
      <c r="AA74" s="163"/>
      <c r="AB74" s="155"/>
      <c r="AC74" s="155"/>
      <c r="AD74" s="155"/>
      <c r="AE74" s="155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2"/>
      <c r="AS74" s="162"/>
      <c r="AT74" s="162"/>
      <c r="AU74" s="162"/>
      <c r="AV74" s="162"/>
      <c r="AW74" s="162"/>
      <c r="AX74" s="162"/>
      <c r="AY74" s="162"/>
      <c r="AZ74" s="162"/>
    </row>
    <row r="75" spans="1:52" s="38" customFormat="1" ht="40.5">
      <c r="A75" s="449" t="str">
        <f>E74</f>
        <v>V.</v>
      </c>
      <c r="B75" s="74" t="s">
        <v>51</v>
      </c>
      <c r="C75" s="451"/>
      <c r="D75" s="52" t="s">
        <v>9</v>
      </c>
      <c r="E75" s="106">
        <f>'Приложение 1 (ОТЧЕТНЫЙ ПЕРИОД)'!E193</f>
        <v>0</v>
      </c>
      <c r="F75" s="106">
        <f>'Приложение 1 (ОТЧЕТНЫЙ ПЕРИОД)'!F193</f>
        <v>0</v>
      </c>
      <c r="G75" s="106">
        <f>'Приложение 1 (ОТЧЕТНЫЙ ПЕРИОД)'!G193</f>
        <v>0</v>
      </c>
      <c r="H75" s="106">
        <f>'Приложение 1 (ОТЧЕТНЫЙ ПЕРИОД)'!H193</f>
        <v>0</v>
      </c>
      <c r="I75" s="106">
        <f>'Приложение 1 (ОТЧЕТНЫЙ ПЕРИОД)'!I193</f>
        <v>0</v>
      </c>
      <c r="J75" s="481"/>
      <c r="K75" s="106">
        <f>'Приложение 1 (ОТЧЕТНЫЙ ПЕРИОД)'!K193</f>
        <v>0</v>
      </c>
      <c r="L75" s="106">
        <f>'Приложение 1 (ОТЧЕТНЫЙ ПЕРИОД)'!L193</f>
        <v>0</v>
      </c>
      <c r="M75" s="106">
        <f>'Приложение 1 (ОТЧЕТНЫЙ ПЕРИОД)'!M193</f>
        <v>0</v>
      </c>
      <c r="N75" s="107">
        <f>'Приложение 1 (ОТЧЕТНЫЙ ПЕРИОД)'!N193</f>
        <v>0</v>
      </c>
      <c r="O75" s="162"/>
      <c r="P75" s="257"/>
      <c r="Q75" s="163"/>
      <c r="R75" s="495" t="str">
        <f>B76</f>
        <v>ЭКОЛОГИЯ</v>
      </c>
      <c r="S75" s="183" t="str">
        <f>D75</f>
        <v>Всего</v>
      </c>
      <c r="T75" s="183">
        <f>E75</f>
        <v>0</v>
      </c>
      <c r="U75" s="183">
        <f>F75</f>
        <v>0</v>
      </c>
      <c r="V75" s="183">
        <f>G75</f>
        <v>0</v>
      </c>
      <c r="W75" s="183" t="e">
        <f>F75/E75%</f>
        <v>#DIV/0!</v>
      </c>
      <c r="X75" s="184" t="e">
        <f>G75/F75%</f>
        <v>#DIV/0!</v>
      </c>
      <c r="Y75" s="163"/>
      <c r="Z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2"/>
      <c r="AS75" s="162"/>
      <c r="AT75" s="162"/>
      <c r="AU75" s="162"/>
      <c r="AV75" s="162"/>
      <c r="AW75" s="162"/>
      <c r="AX75" s="162"/>
      <c r="AY75" s="162"/>
      <c r="AZ75" s="162"/>
    </row>
    <row r="76" spans="1:52" s="38" customFormat="1" ht="23.25" customHeight="1">
      <c r="A76" s="449"/>
      <c r="B76" s="426" t="str">
        <f>F74</f>
        <v>ЭКОЛОГИЯ</v>
      </c>
      <c r="C76" s="451"/>
      <c r="D76" s="53" t="s">
        <v>18</v>
      </c>
      <c r="E76" s="103">
        <f>'Приложение 1 (ОТЧЕТНЫЙ ПЕРИОД)'!E194</f>
        <v>0</v>
      </c>
      <c r="F76" s="103">
        <f>'Приложение 1 (ОТЧЕТНЫЙ ПЕРИОД)'!F194</f>
        <v>0</v>
      </c>
      <c r="G76" s="103">
        <f>'Приложение 1 (ОТЧЕТНЫЙ ПЕРИОД)'!G194</f>
        <v>0</v>
      </c>
      <c r="H76" s="103">
        <f>'Приложение 1 (ОТЧЕТНЫЙ ПЕРИОД)'!H194</f>
        <v>0</v>
      </c>
      <c r="I76" s="103">
        <f>'Приложение 1 (ОТЧЕТНЫЙ ПЕРИОД)'!I194</f>
        <v>0</v>
      </c>
      <c r="J76" s="482"/>
      <c r="K76" s="103">
        <f>'Приложение 1 (ОТЧЕТНЫЙ ПЕРИОД)'!K194</f>
        <v>0</v>
      </c>
      <c r="L76" s="103">
        <f>'Приложение 1 (ОТЧЕТНЫЙ ПЕРИОД)'!L194</f>
        <v>0</v>
      </c>
      <c r="M76" s="103">
        <f>'Приложение 1 (ОТЧЕТНЫЙ ПЕРИОД)'!M194</f>
        <v>0</v>
      </c>
      <c r="N76" s="108">
        <f>'Приложение 1 (ОТЧЕТНЫЙ ПЕРИОД)'!N194</f>
        <v>0</v>
      </c>
      <c r="O76" s="162"/>
      <c r="P76" s="257"/>
      <c r="Q76" s="163"/>
      <c r="R76" s="496"/>
      <c r="S76" s="181"/>
      <c r="T76" s="181"/>
      <c r="U76" s="181"/>
      <c r="V76" s="181"/>
      <c r="W76" s="177"/>
      <c r="X76" s="178"/>
      <c r="Y76" s="163"/>
      <c r="Z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2"/>
      <c r="AS76" s="162"/>
      <c r="AT76" s="162"/>
      <c r="AU76" s="162"/>
      <c r="AV76" s="162"/>
      <c r="AW76" s="162"/>
      <c r="AX76" s="162"/>
      <c r="AY76" s="162"/>
      <c r="AZ76" s="162"/>
    </row>
    <row r="77" spans="1:52" s="38" customFormat="1" ht="23.25" customHeight="1">
      <c r="A77" s="449"/>
      <c r="B77" s="427"/>
      <c r="C77" s="451"/>
      <c r="D77" s="53" t="s">
        <v>10</v>
      </c>
      <c r="E77" s="103">
        <f>'Приложение 1 (ОТЧЕТНЫЙ ПЕРИОД)'!E195</f>
        <v>0</v>
      </c>
      <c r="F77" s="103">
        <f>'Приложение 1 (ОТЧЕТНЫЙ ПЕРИОД)'!F195</f>
        <v>0</v>
      </c>
      <c r="G77" s="103">
        <f>'Приложение 1 (ОТЧЕТНЫЙ ПЕРИОД)'!G195</f>
        <v>0</v>
      </c>
      <c r="H77" s="103">
        <f>'Приложение 1 (ОТЧЕТНЫЙ ПЕРИОД)'!H195</f>
        <v>0</v>
      </c>
      <c r="I77" s="103">
        <f>'Приложение 1 (ОТЧЕТНЫЙ ПЕРИОД)'!I195</f>
        <v>0</v>
      </c>
      <c r="J77" s="482"/>
      <c r="K77" s="103">
        <f>'Приложение 1 (ОТЧЕТНЫЙ ПЕРИОД)'!K195</f>
        <v>0</v>
      </c>
      <c r="L77" s="103">
        <f>'Приложение 1 (ОТЧЕТНЫЙ ПЕРИОД)'!L195</f>
        <v>0</v>
      </c>
      <c r="M77" s="103">
        <f>'Приложение 1 (ОТЧЕТНЫЙ ПЕРИОД)'!M195</f>
        <v>0</v>
      </c>
      <c r="N77" s="108">
        <f>'Приложение 1 (ОТЧЕТНЫЙ ПЕРИОД)'!N195</f>
        <v>0</v>
      </c>
      <c r="O77" s="162"/>
      <c r="P77" s="257"/>
      <c r="Q77" s="163"/>
      <c r="R77" s="496"/>
      <c r="S77" s="181"/>
      <c r="T77" s="181"/>
      <c r="U77" s="181"/>
      <c r="V77" s="181"/>
      <c r="W77" s="177"/>
      <c r="X77" s="178"/>
      <c r="Y77" s="163"/>
      <c r="Z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2"/>
      <c r="AS77" s="162"/>
      <c r="AT77" s="162"/>
      <c r="AU77" s="162"/>
      <c r="AV77" s="162"/>
      <c r="AW77" s="162"/>
      <c r="AX77" s="162"/>
      <c r="AY77" s="162"/>
      <c r="AZ77" s="162"/>
    </row>
    <row r="78" spans="1:52" s="38" customFormat="1" ht="23.25" customHeight="1" thickBot="1">
      <c r="A78" s="450"/>
      <c r="B78" s="428"/>
      <c r="C78" s="452"/>
      <c r="D78" s="95" t="s">
        <v>11</v>
      </c>
      <c r="E78" s="109">
        <f>'Приложение 1 (ОТЧЕТНЫЙ ПЕРИОД)'!E196</f>
        <v>0</v>
      </c>
      <c r="F78" s="109">
        <f>'Приложение 1 (ОТЧЕТНЫЙ ПЕРИОД)'!F196</f>
        <v>0</v>
      </c>
      <c r="G78" s="109">
        <f>'Приложение 1 (ОТЧЕТНЫЙ ПЕРИОД)'!G196</f>
        <v>0</v>
      </c>
      <c r="H78" s="109">
        <f>'Приложение 1 (ОТЧЕТНЫЙ ПЕРИОД)'!H196</f>
        <v>0</v>
      </c>
      <c r="I78" s="109">
        <f>'Приложение 1 (ОТЧЕТНЫЙ ПЕРИОД)'!I196</f>
        <v>0</v>
      </c>
      <c r="J78" s="483"/>
      <c r="K78" s="109">
        <f>'Приложение 1 (ОТЧЕТНЫЙ ПЕРИОД)'!K196</f>
        <v>0</v>
      </c>
      <c r="L78" s="109">
        <f>'Приложение 1 (ОТЧЕТНЫЙ ПЕРИОД)'!L196</f>
        <v>0</v>
      </c>
      <c r="M78" s="109">
        <f>'Приложение 1 (ОТЧЕТНЫЙ ПЕРИОД)'!M196</f>
        <v>0</v>
      </c>
      <c r="N78" s="110">
        <f>'Приложение 1 (ОТЧЕТНЫЙ ПЕРИОД)'!N196</f>
        <v>0</v>
      </c>
      <c r="O78" s="162"/>
      <c r="P78" s="257"/>
      <c r="Q78" s="163"/>
      <c r="R78" s="497"/>
      <c r="S78" s="182"/>
      <c r="T78" s="182"/>
      <c r="U78" s="182"/>
      <c r="V78" s="182"/>
      <c r="W78" s="179"/>
      <c r="X78" s="180"/>
      <c r="Y78" s="163"/>
      <c r="Z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2"/>
      <c r="AS78" s="162"/>
      <c r="AT78" s="162"/>
      <c r="AU78" s="162"/>
      <c r="AV78" s="162"/>
      <c r="AW78" s="162"/>
      <c r="AX78" s="162"/>
      <c r="AY78" s="162"/>
      <c r="AZ78" s="162"/>
    </row>
    <row r="79" spans="1:52" s="38" customFormat="1" ht="23.25">
      <c r="A79"/>
      <c r="B79"/>
      <c r="C79" s="115"/>
      <c r="D79" s="116" t="s">
        <v>65</v>
      </c>
      <c r="E79" s="117">
        <f>E76+E77+E78</f>
        <v>0</v>
      </c>
      <c r="F79" s="117">
        <f>F76+F77+F78</f>
        <v>0</v>
      </c>
      <c r="G79" s="117">
        <f>G76+G77+G78</f>
        <v>0</v>
      </c>
      <c r="H79" s="117">
        <f>H76+H77+H78</f>
        <v>0</v>
      </c>
      <c r="I79" s="117">
        <f>I76+I77+I78</f>
        <v>0</v>
      </c>
      <c r="J79" s="117"/>
      <c r="K79" s="117">
        <f>K76+K77+K78</f>
        <v>0</v>
      </c>
      <c r="L79" s="117">
        <f>L76+L77+L78</f>
        <v>0</v>
      </c>
      <c r="M79" s="117">
        <f>M76+M77+M78</f>
        <v>0</v>
      </c>
      <c r="N79" s="117">
        <f>N76+N77+N78</f>
        <v>0</v>
      </c>
      <c r="O79" s="167"/>
      <c r="P79" s="261">
        <f>SUM(E79:O79)</f>
        <v>0</v>
      </c>
      <c r="Q79" s="163"/>
      <c r="R79" s="163"/>
      <c r="S79" s="155"/>
      <c r="T79" s="155"/>
      <c r="U79" s="155"/>
      <c r="V79" s="155"/>
      <c r="W79" s="163"/>
      <c r="X79" s="163"/>
      <c r="Y79" s="163"/>
      <c r="Z79" s="163"/>
      <c r="AA79" s="163"/>
      <c r="AB79" s="155"/>
      <c r="AC79" s="155"/>
      <c r="AD79" s="155"/>
      <c r="AE79" s="155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2"/>
      <c r="AS79" s="162"/>
      <c r="AT79" s="162"/>
      <c r="AU79" s="162"/>
      <c r="AV79" s="162"/>
      <c r="AW79" s="162"/>
      <c r="AX79" s="162"/>
      <c r="AY79" s="162"/>
      <c r="AZ79" s="162"/>
    </row>
    <row r="80" spans="1:52" s="38" customFormat="1" ht="24" thickBot="1">
      <c r="A80"/>
      <c r="B80"/>
      <c r="C80"/>
      <c r="D80" s="114" t="s">
        <v>65</v>
      </c>
      <c r="E80" s="113">
        <f>E79-E75</f>
        <v>0</v>
      </c>
      <c r="F80" s="113">
        <f>F79-F75</f>
        <v>0</v>
      </c>
      <c r="G80" s="113">
        <f>G79-G75</f>
        <v>0</v>
      </c>
      <c r="H80" s="113">
        <f>H79-H75</f>
        <v>0</v>
      </c>
      <c r="I80" s="113">
        <f>I79-I75</f>
        <v>0</v>
      </c>
      <c r="J80" s="113"/>
      <c r="K80" s="113">
        <f>K79-K75</f>
        <v>0</v>
      </c>
      <c r="L80" s="113">
        <f>L79-L75</f>
        <v>0</v>
      </c>
      <c r="M80" s="113">
        <f>M79-M75</f>
        <v>0</v>
      </c>
      <c r="N80" s="113">
        <f>N79-N75</f>
        <v>0</v>
      </c>
      <c r="O80" s="159"/>
      <c r="P80" s="260">
        <f>SUM(E80:O80)</f>
        <v>0</v>
      </c>
      <c r="Q80" s="163"/>
      <c r="R80" s="163"/>
      <c r="S80" s="155"/>
      <c r="T80" s="155"/>
      <c r="U80" s="155"/>
      <c r="V80" s="155"/>
      <c r="W80" s="163"/>
      <c r="X80" s="163"/>
      <c r="Y80" s="163"/>
      <c r="Z80" s="163"/>
      <c r="AA80" s="163"/>
      <c r="AB80" s="155"/>
      <c r="AC80" s="155"/>
      <c r="AD80" s="155"/>
      <c r="AE80" s="155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2"/>
      <c r="AS80" s="162"/>
      <c r="AT80" s="162"/>
      <c r="AU80" s="162"/>
      <c r="AV80" s="162"/>
      <c r="AW80" s="162"/>
      <c r="AX80" s="162"/>
      <c r="AY80" s="162"/>
      <c r="AZ80" s="162"/>
    </row>
    <row r="81" spans="1:52" s="38" customFormat="1" ht="42.75" customHeight="1" thickBot="1">
      <c r="A81" s="70"/>
      <c r="B81" s="71"/>
      <c r="C81" s="71"/>
      <c r="D81" s="71"/>
      <c r="E81" s="100" t="s">
        <v>87</v>
      </c>
      <c r="F81" s="99" t="s">
        <v>57</v>
      </c>
      <c r="G81" s="101"/>
      <c r="H81" s="71"/>
      <c r="I81" s="71"/>
      <c r="J81" s="71"/>
      <c r="K81" s="71"/>
      <c r="L81" s="71"/>
      <c r="M81" s="71"/>
      <c r="N81" s="72"/>
      <c r="O81" s="162"/>
      <c r="P81" s="257"/>
      <c r="Q81" s="163"/>
      <c r="R81" s="163"/>
      <c r="S81" s="155"/>
      <c r="T81" s="155"/>
      <c r="U81" s="155"/>
      <c r="V81" s="155"/>
      <c r="W81" s="163"/>
      <c r="X81" s="163"/>
      <c r="Y81" s="163"/>
      <c r="Z81" s="163"/>
      <c r="AA81" s="163"/>
      <c r="AB81" s="155"/>
      <c r="AC81" s="155"/>
      <c r="AD81" s="155"/>
      <c r="AE81" s="155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2"/>
      <c r="AS81" s="162"/>
      <c r="AT81" s="162"/>
      <c r="AU81" s="162"/>
      <c r="AV81" s="162"/>
      <c r="AW81" s="162"/>
      <c r="AX81" s="162"/>
      <c r="AY81" s="162"/>
      <c r="AZ81" s="162"/>
    </row>
    <row r="82" spans="1:52" s="38" customFormat="1" ht="40.5">
      <c r="A82" s="488" t="str">
        <f>E81</f>
        <v>VI.</v>
      </c>
      <c r="B82" s="74" t="s">
        <v>51</v>
      </c>
      <c r="C82" s="491"/>
      <c r="D82" s="52" t="s">
        <v>9</v>
      </c>
      <c r="E82" s="106">
        <f>'Приложение 1 (ОТЧЕТНЫЙ ПЕРИОД)'!E222</f>
        <v>0</v>
      </c>
      <c r="F82" s="106">
        <f>'Приложение 1 (ОТЧЕТНЫЙ ПЕРИОД)'!F222</f>
        <v>0</v>
      </c>
      <c r="G82" s="106">
        <f>'Приложение 1 (ОТЧЕТНЫЙ ПЕРИОД)'!G222</f>
        <v>0</v>
      </c>
      <c r="H82" s="106">
        <f>'Приложение 1 (ОТЧЕТНЫЙ ПЕРИОД)'!H222</f>
        <v>0</v>
      </c>
      <c r="I82" s="106">
        <f>'Приложение 1 (ОТЧЕТНЫЙ ПЕРИОД)'!I222</f>
        <v>0</v>
      </c>
      <c r="J82" s="481"/>
      <c r="K82" s="106">
        <f>'Приложение 1 (ОТЧЕТНЫЙ ПЕРИОД)'!K222</f>
        <v>0</v>
      </c>
      <c r="L82" s="106">
        <f>'Приложение 1 (ОТЧЕТНЫЙ ПЕРИОД)'!L222</f>
        <v>0</v>
      </c>
      <c r="M82" s="106">
        <f>'Приложение 1 (ОТЧЕТНЫЙ ПЕРИОД)'!M222</f>
        <v>0</v>
      </c>
      <c r="N82" s="107">
        <f>'Приложение 1 (ОТЧЕТНЫЙ ПЕРИОД)'!N222</f>
        <v>0</v>
      </c>
      <c r="O82" s="162"/>
      <c r="P82" s="257"/>
      <c r="Q82" s="163"/>
      <c r="R82" s="495" t="str">
        <f>B83</f>
        <v>БЕЗОПАСНЫЕ И КАЧЕСТВЕННЫЕ АВТОМОБИЛЬНЫЕ ДОРОГИ</v>
      </c>
      <c r="S82" s="183" t="str">
        <f>D82</f>
        <v>Всего</v>
      </c>
      <c r="T82" s="183">
        <f>E82</f>
        <v>0</v>
      </c>
      <c r="U82" s="183">
        <f>F82</f>
        <v>0</v>
      </c>
      <c r="V82" s="183">
        <f>G82</f>
        <v>0</v>
      </c>
      <c r="W82" s="183" t="e">
        <f>F82/E82%</f>
        <v>#DIV/0!</v>
      </c>
      <c r="X82" s="184" t="e">
        <f>G82/F82%</f>
        <v>#DIV/0!</v>
      </c>
      <c r="Y82" s="163"/>
      <c r="Z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2"/>
      <c r="AS82" s="162"/>
      <c r="AT82" s="162"/>
      <c r="AU82" s="162"/>
      <c r="AV82" s="162"/>
      <c r="AW82" s="162"/>
      <c r="AX82" s="162"/>
      <c r="AY82" s="162"/>
      <c r="AZ82" s="162"/>
    </row>
    <row r="83" spans="1:52" s="38" customFormat="1" ht="20.25" customHeight="1">
      <c r="A83" s="489"/>
      <c r="B83" s="426" t="str">
        <f>F81</f>
        <v>БЕЗОПАСНЫЕ И КАЧЕСТВЕННЫЕ АВТОМОБИЛЬНЫЕ ДОРОГИ</v>
      </c>
      <c r="C83" s="492"/>
      <c r="D83" s="53" t="s">
        <v>18</v>
      </c>
      <c r="E83" s="103">
        <f>'Приложение 1 (ОТЧЕТНЫЙ ПЕРИОД)'!E223</f>
        <v>0</v>
      </c>
      <c r="F83" s="103">
        <f>'Приложение 1 (ОТЧЕТНЫЙ ПЕРИОД)'!F223</f>
        <v>0</v>
      </c>
      <c r="G83" s="103">
        <f>'Приложение 1 (ОТЧЕТНЫЙ ПЕРИОД)'!G223</f>
        <v>0</v>
      </c>
      <c r="H83" s="103">
        <f>'Приложение 1 (ОТЧЕТНЫЙ ПЕРИОД)'!H223</f>
        <v>0</v>
      </c>
      <c r="I83" s="103">
        <f>'Приложение 1 (ОТЧЕТНЫЙ ПЕРИОД)'!I223</f>
        <v>0</v>
      </c>
      <c r="J83" s="482"/>
      <c r="K83" s="103">
        <f>'Приложение 1 (ОТЧЕТНЫЙ ПЕРИОД)'!K223</f>
        <v>0</v>
      </c>
      <c r="L83" s="103">
        <f>'Приложение 1 (ОТЧЕТНЫЙ ПЕРИОД)'!L223</f>
        <v>0</v>
      </c>
      <c r="M83" s="103">
        <f>'Приложение 1 (ОТЧЕТНЫЙ ПЕРИОД)'!M223</f>
        <v>0</v>
      </c>
      <c r="N83" s="108">
        <f>'Приложение 1 (ОТЧЕТНЫЙ ПЕРИОД)'!N223</f>
        <v>0</v>
      </c>
      <c r="O83" s="162"/>
      <c r="P83" s="257"/>
      <c r="Q83" s="163"/>
      <c r="R83" s="496"/>
      <c r="S83" s="181"/>
      <c r="T83" s="181"/>
      <c r="U83" s="181"/>
      <c r="V83" s="181"/>
      <c r="W83" s="177"/>
      <c r="X83" s="178"/>
      <c r="Y83" s="163"/>
      <c r="Z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2"/>
      <c r="AS83" s="162"/>
      <c r="AT83" s="162"/>
      <c r="AU83" s="162"/>
      <c r="AV83" s="162"/>
      <c r="AW83" s="162"/>
      <c r="AX83" s="162"/>
      <c r="AY83" s="162"/>
      <c r="AZ83" s="162"/>
    </row>
    <row r="84" spans="1:52" s="38" customFormat="1" ht="20.25" customHeight="1">
      <c r="A84" s="489"/>
      <c r="B84" s="426"/>
      <c r="C84" s="492"/>
      <c r="D84" s="53" t="s">
        <v>10</v>
      </c>
      <c r="E84" s="103">
        <f>'Приложение 1 (ОТЧЕТНЫЙ ПЕРИОД)'!E224</f>
        <v>0</v>
      </c>
      <c r="F84" s="103">
        <f>'Приложение 1 (ОТЧЕТНЫЙ ПЕРИОД)'!F224</f>
        <v>0</v>
      </c>
      <c r="G84" s="103">
        <f>'Приложение 1 (ОТЧЕТНЫЙ ПЕРИОД)'!G224</f>
        <v>0</v>
      </c>
      <c r="H84" s="103">
        <f>'Приложение 1 (ОТЧЕТНЫЙ ПЕРИОД)'!H224</f>
        <v>0</v>
      </c>
      <c r="I84" s="103">
        <f>'Приложение 1 (ОТЧЕТНЫЙ ПЕРИОД)'!I224</f>
        <v>0</v>
      </c>
      <c r="J84" s="482"/>
      <c r="K84" s="103">
        <f>'Приложение 1 (ОТЧЕТНЫЙ ПЕРИОД)'!K224</f>
        <v>0</v>
      </c>
      <c r="L84" s="103">
        <f>'Приложение 1 (ОТЧЕТНЫЙ ПЕРИОД)'!L224</f>
        <v>0</v>
      </c>
      <c r="M84" s="103">
        <f>'Приложение 1 (ОТЧЕТНЫЙ ПЕРИОД)'!M224</f>
        <v>0</v>
      </c>
      <c r="N84" s="108">
        <f>'Приложение 1 (ОТЧЕТНЫЙ ПЕРИОД)'!N224</f>
        <v>0</v>
      </c>
      <c r="O84" s="162"/>
      <c r="P84" s="257"/>
      <c r="Q84" s="163"/>
      <c r="R84" s="496"/>
      <c r="S84" s="181"/>
      <c r="T84" s="181"/>
      <c r="U84" s="181"/>
      <c r="V84" s="181"/>
      <c r="W84" s="177"/>
      <c r="X84" s="178"/>
      <c r="Y84" s="163"/>
      <c r="Z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2"/>
      <c r="AS84" s="162"/>
      <c r="AT84" s="162"/>
      <c r="AU84" s="162"/>
      <c r="AV84" s="162"/>
      <c r="AW84" s="162"/>
      <c r="AX84" s="162"/>
      <c r="AY84" s="162"/>
      <c r="AZ84" s="162"/>
    </row>
    <row r="85" spans="1:52" s="38" customFormat="1" ht="21" customHeight="1" thickBot="1">
      <c r="A85" s="490"/>
      <c r="B85" s="494"/>
      <c r="C85" s="493"/>
      <c r="D85" s="95" t="s">
        <v>11</v>
      </c>
      <c r="E85" s="109">
        <f>'Приложение 1 (ОТЧЕТНЫЙ ПЕРИОД)'!E225</f>
        <v>0</v>
      </c>
      <c r="F85" s="109">
        <f>'Приложение 1 (ОТЧЕТНЫЙ ПЕРИОД)'!F225</f>
        <v>0</v>
      </c>
      <c r="G85" s="109">
        <f>'Приложение 1 (ОТЧЕТНЫЙ ПЕРИОД)'!G225</f>
        <v>0</v>
      </c>
      <c r="H85" s="109">
        <f>'Приложение 1 (ОТЧЕТНЫЙ ПЕРИОД)'!H225</f>
        <v>0</v>
      </c>
      <c r="I85" s="109">
        <f>'Приложение 1 (ОТЧЕТНЫЙ ПЕРИОД)'!I225</f>
        <v>0</v>
      </c>
      <c r="J85" s="483"/>
      <c r="K85" s="109">
        <f>'Приложение 1 (ОТЧЕТНЫЙ ПЕРИОД)'!K225</f>
        <v>0</v>
      </c>
      <c r="L85" s="109">
        <f>'Приложение 1 (ОТЧЕТНЫЙ ПЕРИОД)'!L225</f>
        <v>0</v>
      </c>
      <c r="M85" s="109">
        <f>'Приложение 1 (ОТЧЕТНЫЙ ПЕРИОД)'!M225</f>
        <v>0</v>
      </c>
      <c r="N85" s="110">
        <f>'Приложение 1 (ОТЧЕТНЫЙ ПЕРИОД)'!N225</f>
        <v>0</v>
      </c>
      <c r="O85" s="162"/>
      <c r="P85" s="257"/>
      <c r="Q85" s="163"/>
      <c r="R85" s="497"/>
      <c r="S85" s="182"/>
      <c r="T85" s="182"/>
      <c r="U85" s="182"/>
      <c r="V85" s="182"/>
      <c r="W85" s="179"/>
      <c r="X85" s="180"/>
      <c r="Y85" s="163"/>
      <c r="Z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2"/>
      <c r="AS85" s="162"/>
      <c r="AT85" s="162"/>
      <c r="AU85" s="162"/>
      <c r="AV85" s="162"/>
      <c r="AW85" s="162"/>
      <c r="AX85" s="162"/>
      <c r="AY85" s="162"/>
      <c r="AZ85" s="162"/>
    </row>
    <row r="86" spans="1:52" s="38" customFormat="1" ht="23.25">
      <c r="A86"/>
      <c r="B86"/>
      <c r="C86" s="115"/>
      <c r="D86" s="116" t="s">
        <v>65</v>
      </c>
      <c r="E86" s="117">
        <f>E83+E84+E85</f>
        <v>0</v>
      </c>
      <c r="F86" s="117">
        <f>F83+F84+F85</f>
        <v>0</v>
      </c>
      <c r="G86" s="117">
        <f>G83+G84+G85</f>
        <v>0</v>
      </c>
      <c r="H86" s="117">
        <f>H83+H84+H85</f>
        <v>0</v>
      </c>
      <c r="I86" s="117">
        <f>I83+I84+I85</f>
        <v>0</v>
      </c>
      <c r="J86" s="117"/>
      <c r="K86" s="117">
        <f>K83+K84+K85</f>
        <v>0</v>
      </c>
      <c r="L86" s="117">
        <f>L83+L84+L85</f>
        <v>0</v>
      </c>
      <c r="M86" s="117">
        <f>M83+M84+M85</f>
        <v>0</v>
      </c>
      <c r="N86" s="117">
        <f>N83+N84+N85</f>
        <v>0</v>
      </c>
      <c r="O86" s="167"/>
      <c r="P86" s="261">
        <f>SUM(E86:O86)</f>
        <v>0</v>
      </c>
      <c r="Q86" s="163"/>
      <c r="R86" s="163"/>
      <c r="S86" s="155"/>
      <c r="T86" s="155"/>
      <c r="U86" s="155"/>
      <c r="V86" s="155"/>
      <c r="W86" s="163"/>
      <c r="X86" s="163"/>
      <c r="Y86" s="163"/>
      <c r="Z86" s="163"/>
      <c r="AA86" s="163"/>
      <c r="AB86" s="155"/>
      <c r="AC86" s="155"/>
      <c r="AD86" s="155"/>
      <c r="AE86" s="155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2"/>
      <c r="AS86" s="162"/>
      <c r="AT86" s="162"/>
      <c r="AU86" s="162"/>
      <c r="AV86" s="162"/>
      <c r="AW86" s="162"/>
      <c r="AX86" s="162"/>
      <c r="AY86" s="162"/>
      <c r="AZ86" s="162"/>
    </row>
    <row r="87" spans="1:52" s="38" customFormat="1" ht="24" thickBot="1">
      <c r="A87"/>
      <c r="B87"/>
      <c r="C87"/>
      <c r="D87" s="114" t="s">
        <v>65</v>
      </c>
      <c r="E87" s="113">
        <f>E86-E82</f>
        <v>0</v>
      </c>
      <c r="F87" s="113">
        <f>F86-F82</f>
        <v>0</v>
      </c>
      <c r="G87" s="113">
        <f>G86-G82</f>
        <v>0</v>
      </c>
      <c r="H87" s="113">
        <f>H86-H82</f>
        <v>0</v>
      </c>
      <c r="I87" s="113">
        <f>I86-I82</f>
        <v>0</v>
      </c>
      <c r="J87" s="113"/>
      <c r="K87" s="113">
        <f>K86-K82</f>
        <v>0</v>
      </c>
      <c r="L87" s="113">
        <f>L86-L82</f>
        <v>0</v>
      </c>
      <c r="M87" s="113">
        <f>M86-M82</f>
        <v>0</v>
      </c>
      <c r="N87" s="113">
        <f>N86-N82</f>
        <v>0</v>
      </c>
      <c r="O87" s="159"/>
      <c r="P87" s="260">
        <f>SUM(E87:O87)</f>
        <v>0</v>
      </c>
      <c r="Q87" s="163"/>
      <c r="R87" s="163"/>
      <c r="S87" s="155"/>
      <c r="T87" s="155"/>
      <c r="U87" s="155"/>
      <c r="V87" s="155"/>
      <c r="W87" s="163"/>
      <c r="X87" s="163"/>
      <c r="Y87" s="163"/>
      <c r="Z87" s="163"/>
      <c r="AA87" s="163"/>
      <c r="AB87" s="155"/>
      <c r="AC87" s="155"/>
      <c r="AD87" s="155"/>
      <c r="AE87" s="155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2"/>
      <c r="AS87" s="162"/>
      <c r="AT87" s="162"/>
      <c r="AU87" s="162"/>
      <c r="AV87" s="162"/>
      <c r="AW87" s="162"/>
      <c r="AX87" s="162"/>
      <c r="AY87" s="162"/>
      <c r="AZ87" s="162"/>
    </row>
    <row r="88" spans="1:52" s="38" customFormat="1" ht="44.25" customHeight="1" thickBot="1">
      <c r="A88" s="70"/>
      <c r="B88" s="71"/>
      <c r="C88" s="71"/>
      <c r="D88" s="71"/>
      <c r="E88" s="100" t="s">
        <v>88</v>
      </c>
      <c r="F88" s="99" t="s">
        <v>58</v>
      </c>
      <c r="G88" s="101"/>
      <c r="H88" s="71"/>
      <c r="I88" s="71"/>
      <c r="J88" s="71"/>
      <c r="K88" s="71"/>
      <c r="L88" s="71"/>
      <c r="M88" s="71"/>
      <c r="N88" s="72"/>
      <c r="O88" s="162"/>
      <c r="P88" s="257"/>
      <c r="Q88" s="163"/>
      <c r="R88" s="163"/>
      <c r="S88" s="155"/>
      <c r="T88" s="155"/>
      <c r="U88" s="155"/>
      <c r="V88" s="155"/>
      <c r="W88" s="163"/>
      <c r="X88" s="163"/>
      <c r="Y88" s="163"/>
      <c r="Z88" s="163"/>
      <c r="AA88" s="163"/>
      <c r="AB88" s="155"/>
      <c r="AC88" s="155"/>
      <c r="AD88" s="155"/>
      <c r="AE88" s="155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2"/>
      <c r="AS88" s="162"/>
      <c r="AT88" s="162"/>
      <c r="AU88" s="162"/>
      <c r="AV88" s="162"/>
      <c r="AW88" s="162"/>
      <c r="AX88" s="162"/>
      <c r="AY88" s="162"/>
      <c r="AZ88" s="162"/>
    </row>
    <row r="89" spans="1:52" s="38" customFormat="1" ht="40.5">
      <c r="A89" s="449" t="str">
        <f>E88</f>
        <v>VII.</v>
      </c>
      <c r="B89" s="74" t="s">
        <v>51</v>
      </c>
      <c r="C89" s="451"/>
      <c r="D89" s="52" t="s">
        <v>9</v>
      </c>
      <c r="E89" s="106">
        <f>'Приложение 1 (ОТЧЕТНЫЙ ПЕРИОД)'!E251</f>
        <v>0</v>
      </c>
      <c r="F89" s="106">
        <f>'Приложение 1 (ОТЧЕТНЫЙ ПЕРИОД)'!F251</f>
        <v>0</v>
      </c>
      <c r="G89" s="106">
        <f>'Приложение 1 (ОТЧЕТНЫЙ ПЕРИОД)'!G251</f>
        <v>0</v>
      </c>
      <c r="H89" s="106">
        <f>'Приложение 1 (ОТЧЕТНЫЙ ПЕРИОД)'!H251</f>
        <v>0</v>
      </c>
      <c r="I89" s="106">
        <f>'Приложение 1 (ОТЧЕТНЫЙ ПЕРИОД)'!I251</f>
        <v>0</v>
      </c>
      <c r="J89" s="481"/>
      <c r="K89" s="106">
        <f>'Приложение 1 (ОТЧЕТНЫЙ ПЕРИОД)'!K251</f>
        <v>0</v>
      </c>
      <c r="L89" s="106">
        <f>'Приложение 1 (ОТЧЕТНЫЙ ПЕРИОД)'!L251</f>
        <v>0</v>
      </c>
      <c r="M89" s="106">
        <f>'Приложение 1 (ОТЧЕТНЫЙ ПЕРИОД)'!M251</f>
        <v>0</v>
      </c>
      <c r="N89" s="107">
        <f>'Приложение 1 (ОТЧЕТНЫЙ ПЕРИОД)'!N251</f>
        <v>0</v>
      </c>
      <c r="O89" s="162"/>
      <c r="P89" s="257"/>
      <c r="Q89" s="163"/>
      <c r="R89" s="495" t="str">
        <f>B90</f>
        <v>ПРОИЗВОДИТЕЛЬНОСТЬ ТРУДА</v>
      </c>
      <c r="S89" s="183" t="str">
        <f>D89</f>
        <v>Всего</v>
      </c>
      <c r="T89" s="183">
        <f>E89</f>
        <v>0</v>
      </c>
      <c r="U89" s="183">
        <f>F89</f>
        <v>0</v>
      </c>
      <c r="V89" s="183">
        <f>G89</f>
        <v>0</v>
      </c>
      <c r="W89" s="183" t="e">
        <f>F89/E89%</f>
        <v>#DIV/0!</v>
      </c>
      <c r="X89" s="184" t="e">
        <f>G89/F89%</f>
        <v>#DIV/0!</v>
      </c>
      <c r="Y89" s="163"/>
      <c r="Z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2"/>
      <c r="AS89" s="162"/>
      <c r="AT89" s="162"/>
      <c r="AU89" s="162"/>
      <c r="AV89" s="162"/>
      <c r="AW89" s="162"/>
      <c r="AX89" s="162"/>
      <c r="AY89" s="162"/>
      <c r="AZ89" s="162"/>
    </row>
    <row r="90" spans="1:52" s="38" customFormat="1" ht="23.25" customHeight="1">
      <c r="A90" s="449"/>
      <c r="B90" s="426" t="str">
        <f>F88</f>
        <v>ПРОИЗВОДИТЕЛЬНОСТЬ ТРУДА</v>
      </c>
      <c r="C90" s="451"/>
      <c r="D90" s="53" t="s">
        <v>18</v>
      </c>
      <c r="E90" s="103">
        <f>'Приложение 1 (ОТЧЕТНЫЙ ПЕРИОД)'!E252</f>
        <v>0</v>
      </c>
      <c r="F90" s="103">
        <f>'Приложение 1 (ОТЧЕТНЫЙ ПЕРИОД)'!F252</f>
        <v>0</v>
      </c>
      <c r="G90" s="103">
        <f>'Приложение 1 (ОТЧЕТНЫЙ ПЕРИОД)'!G252</f>
        <v>0</v>
      </c>
      <c r="H90" s="103">
        <f>'Приложение 1 (ОТЧЕТНЫЙ ПЕРИОД)'!H252</f>
        <v>0</v>
      </c>
      <c r="I90" s="103">
        <f>'Приложение 1 (ОТЧЕТНЫЙ ПЕРИОД)'!I252</f>
        <v>0</v>
      </c>
      <c r="J90" s="482"/>
      <c r="K90" s="103">
        <f>'Приложение 1 (ОТЧЕТНЫЙ ПЕРИОД)'!K252</f>
        <v>0</v>
      </c>
      <c r="L90" s="103">
        <f>'Приложение 1 (ОТЧЕТНЫЙ ПЕРИОД)'!L252</f>
        <v>0</v>
      </c>
      <c r="M90" s="103">
        <f>'Приложение 1 (ОТЧЕТНЫЙ ПЕРИОД)'!M252</f>
        <v>0</v>
      </c>
      <c r="N90" s="108">
        <f>'Приложение 1 (ОТЧЕТНЫЙ ПЕРИОД)'!N252</f>
        <v>0</v>
      </c>
      <c r="O90" s="162"/>
      <c r="P90" s="257"/>
      <c r="Q90" s="163"/>
      <c r="R90" s="496"/>
      <c r="S90" s="181"/>
      <c r="T90" s="181"/>
      <c r="U90" s="181"/>
      <c r="V90" s="181"/>
      <c r="W90" s="177"/>
      <c r="X90" s="178"/>
      <c r="Y90" s="163"/>
      <c r="Z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2"/>
      <c r="AS90" s="162"/>
      <c r="AT90" s="162"/>
      <c r="AU90" s="162"/>
      <c r="AV90" s="162"/>
      <c r="AW90" s="162"/>
      <c r="AX90" s="162"/>
      <c r="AY90" s="162"/>
      <c r="AZ90" s="162"/>
    </row>
    <row r="91" spans="1:52" s="38" customFormat="1" ht="23.25" customHeight="1">
      <c r="A91" s="449"/>
      <c r="B91" s="427"/>
      <c r="C91" s="451"/>
      <c r="D91" s="53" t="s">
        <v>10</v>
      </c>
      <c r="E91" s="103">
        <f>'Приложение 1 (ОТЧЕТНЫЙ ПЕРИОД)'!E253</f>
        <v>0</v>
      </c>
      <c r="F91" s="103">
        <f>'Приложение 1 (ОТЧЕТНЫЙ ПЕРИОД)'!F253</f>
        <v>0</v>
      </c>
      <c r="G91" s="103">
        <f>'Приложение 1 (ОТЧЕТНЫЙ ПЕРИОД)'!G253</f>
        <v>0</v>
      </c>
      <c r="H91" s="103">
        <f>'Приложение 1 (ОТЧЕТНЫЙ ПЕРИОД)'!H253</f>
        <v>0</v>
      </c>
      <c r="I91" s="103">
        <f>'Приложение 1 (ОТЧЕТНЫЙ ПЕРИОД)'!I253</f>
        <v>0</v>
      </c>
      <c r="J91" s="482"/>
      <c r="K91" s="103">
        <f>'Приложение 1 (ОТЧЕТНЫЙ ПЕРИОД)'!K253</f>
        <v>0</v>
      </c>
      <c r="L91" s="103">
        <f>'Приложение 1 (ОТЧЕТНЫЙ ПЕРИОД)'!L253</f>
        <v>0</v>
      </c>
      <c r="M91" s="103">
        <f>'Приложение 1 (ОТЧЕТНЫЙ ПЕРИОД)'!M253</f>
        <v>0</v>
      </c>
      <c r="N91" s="108">
        <f>'Приложение 1 (ОТЧЕТНЫЙ ПЕРИОД)'!N253</f>
        <v>0</v>
      </c>
      <c r="O91" s="162"/>
      <c r="P91" s="257"/>
      <c r="Q91" s="163"/>
      <c r="R91" s="496"/>
      <c r="S91" s="181"/>
      <c r="T91" s="181"/>
      <c r="U91" s="181"/>
      <c r="V91" s="181"/>
      <c r="W91" s="177"/>
      <c r="X91" s="178"/>
      <c r="Y91" s="163"/>
      <c r="Z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2"/>
      <c r="AS91" s="162"/>
      <c r="AT91" s="162"/>
      <c r="AU91" s="162"/>
      <c r="AV91" s="162"/>
      <c r="AW91" s="162"/>
      <c r="AX91" s="162"/>
      <c r="AY91" s="162"/>
      <c r="AZ91" s="162"/>
    </row>
    <row r="92" spans="1:52" s="38" customFormat="1" ht="23.25" customHeight="1" thickBot="1">
      <c r="A92" s="450"/>
      <c r="B92" s="428"/>
      <c r="C92" s="452"/>
      <c r="D92" s="95" t="s">
        <v>11</v>
      </c>
      <c r="E92" s="109">
        <f>'Приложение 1 (ОТЧЕТНЫЙ ПЕРИОД)'!E254</f>
        <v>0</v>
      </c>
      <c r="F92" s="109">
        <f>'Приложение 1 (ОТЧЕТНЫЙ ПЕРИОД)'!F254</f>
        <v>0</v>
      </c>
      <c r="G92" s="109">
        <f>'Приложение 1 (ОТЧЕТНЫЙ ПЕРИОД)'!G254</f>
        <v>0</v>
      </c>
      <c r="H92" s="109">
        <f>'Приложение 1 (ОТЧЕТНЫЙ ПЕРИОД)'!H254</f>
        <v>0</v>
      </c>
      <c r="I92" s="109">
        <f>'Приложение 1 (ОТЧЕТНЫЙ ПЕРИОД)'!I254</f>
        <v>0</v>
      </c>
      <c r="J92" s="483"/>
      <c r="K92" s="109">
        <f>'Приложение 1 (ОТЧЕТНЫЙ ПЕРИОД)'!K254</f>
        <v>0</v>
      </c>
      <c r="L92" s="109">
        <f>'Приложение 1 (ОТЧЕТНЫЙ ПЕРИОД)'!L254</f>
        <v>0</v>
      </c>
      <c r="M92" s="109">
        <f>'Приложение 1 (ОТЧЕТНЫЙ ПЕРИОД)'!M254</f>
        <v>0</v>
      </c>
      <c r="N92" s="110">
        <f>'Приложение 1 (ОТЧЕТНЫЙ ПЕРИОД)'!N254</f>
        <v>0</v>
      </c>
      <c r="O92" s="162"/>
      <c r="P92" s="257"/>
      <c r="Q92" s="163"/>
      <c r="R92" s="497"/>
      <c r="S92" s="182"/>
      <c r="T92" s="182"/>
      <c r="U92" s="182"/>
      <c r="V92" s="182"/>
      <c r="W92" s="179"/>
      <c r="X92" s="180"/>
      <c r="Y92" s="163"/>
      <c r="Z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2"/>
      <c r="AS92" s="162"/>
      <c r="AT92" s="162"/>
      <c r="AU92" s="162"/>
      <c r="AV92" s="162"/>
      <c r="AW92" s="162"/>
      <c r="AX92" s="162"/>
      <c r="AY92" s="162"/>
      <c r="AZ92" s="162"/>
    </row>
    <row r="93" spans="1:52" s="38" customFormat="1" ht="23.25">
      <c r="A93"/>
      <c r="B93"/>
      <c r="C93" s="115"/>
      <c r="D93" s="116" t="s">
        <v>65</v>
      </c>
      <c r="E93" s="117">
        <f>E90+E91+E92</f>
        <v>0</v>
      </c>
      <c r="F93" s="117">
        <f>F90+F91+F92</f>
        <v>0</v>
      </c>
      <c r="G93" s="117">
        <f>G90+G91+G92</f>
        <v>0</v>
      </c>
      <c r="H93" s="117">
        <f>H90+H91+H92</f>
        <v>0</v>
      </c>
      <c r="I93" s="117">
        <f>I90+I91+I92</f>
        <v>0</v>
      </c>
      <c r="J93" s="117"/>
      <c r="K93" s="117">
        <f>K90+K91+K92</f>
        <v>0</v>
      </c>
      <c r="L93" s="117">
        <f>L90+L91+L92</f>
        <v>0</v>
      </c>
      <c r="M93" s="117">
        <f>M90+M91+M92</f>
        <v>0</v>
      </c>
      <c r="N93" s="117">
        <f>N90+N91+N92</f>
        <v>0</v>
      </c>
      <c r="O93" s="167"/>
      <c r="P93" s="261">
        <f>SUM(E93:O93)</f>
        <v>0</v>
      </c>
      <c r="Q93" s="163"/>
      <c r="R93" s="163"/>
      <c r="S93" s="155"/>
      <c r="T93" s="155"/>
      <c r="U93" s="155"/>
      <c r="V93" s="155"/>
      <c r="W93" s="163"/>
      <c r="X93" s="163"/>
      <c r="Y93" s="163"/>
      <c r="Z93" s="163"/>
      <c r="AA93" s="163"/>
      <c r="AB93" s="155"/>
      <c r="AC93" s="155"/>
      <c r="AD93" s="155"/>
      <c r="AE93" s="155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2"/>
      <c r="AS93" s="162"/>
      <c r="AT93" s="162"/>
      <c r="AU93" s="162"/>
      <c r="AV93" s="162"/>
      <c r="AW93" s="162"/>
      <c r="AX93" s="162"/>
      <c r="AY93" s="162"/>
      <c r="AZ93" s="162"/>
    </row>
    <row r="94" spans="1:52" s="38" customFormat="1" ht="24" thickBot="1">
      <c r="A94"/>
      <c r="B94"/>
      <c r="C94"/>
      <c r="D94" s="114" t="s">
        <v>65</v>
      </c>
      <c r="E94" s="113">
        <f>E93-E89</f>
        <v>0</v>
      </c>
      <c r="F94" s="113">
        <f>F93-F89</f>
        <v>0</v>
      </c>
      <c r="G94" s="113">
        <f>G93-G89</f>
        <v>0</v>
      </c>
      <c r="H94" s="113">
        <f>H93-H89</f>
        <v>0</v>
      </c>
      <c r="I94" s="113">
        <f>I93-I89</f>
        <v>0</v>
      </c>
      <c r="J94" s="113"/>
      <c r="K94" s="113">
        <f>K93-K89</f>
        <v>0</v>
      </c>
      <c r="L94" s="113">
        <f>L93-L89</f>
        <v>0</v>
      </c>
      <c r="M94" s="113">
        <f>M93-M89</f>
        <v>0</v>
      </c>
      <c r="N94" s="113">
        <f>N93-N89</f>
        <v>0</v>
      </c>
      <c r="O94" s="159"/>
      <c r="P94" s="260">
        <f>SUM(E94:O94)</f>
        <v>0</v>
      </c>
      <c r="Q94" s="163"/>
      <c r="R94" s="163"/>
      <c r="S94" s="155"/>
      <c r="T94" s="155"/>
      <c r="U94" s="155"/>
      <c r="V94" s="155"/>
      <c r="W94" s="163"/>
      <c r="X94" s="163"/>
      <c r="Y94" s="163"/>
      <c r="Z94" s="163"/>
      <c r="AA94" s="163"/>
      <c r="AB94" s="155"/>
      <c r="AC94" s="155"/>
      <c r="AD94" s="155"/>
      <c r="AE94" s="155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2"/>
      <c r="AS94" s="162"/>
      <c r="AT94" s="162"/>
      <c r="AU94" s="162"/>
      <c r="AV94" s="162"/>
      <c r="AW94" s="162"/>
      <c r="AX94" s="162"/>
      <c r="AY94" s="162"/>
      <c r="AZ94" s="162"/>
    </row>
    <row r="95" spans="1:52" s="38" customFormat="1" ht="36.75" customHeight="1" thickBot="1">
      <c r="A95" s="70"/>
      <c r="B95" s="71"/>
      <c r="C95" s="71"/>
      <c r="D95" s="71"/>
      <c r="E95" s="100" t="s">
        <v>89</v>
      </c>
      <c r="F95" s="99" t="s">
        <v>59</v>
      </c>
      <c r="G95" s="101"/>
      <c r="H95" s="71"/>
      <c r="I95" s="71"/>
      <c r="J95" s="71"/>
      <c r="K95" s="71"/>
      <c r="L95" s="71"/>
      <c r="M95" s="71"/>
      <c r="N95" s="72"/>
      <c r="O95" s="162"/>
      <c r="P95" s="257"/>
      <c r="Q95" s="163"/>
      <c r="R95" s="163"/>
      <c r="S95" s="155"/>
      <c r="T95" s="155"/>
      <c r="U95" s="155"/>
      <c r="V95" s="155"/>
      <c r="W95" s="163"/>
      <c r="X95" s="163"/>
      <c r="Y95" s="163"/>
      <c r="Z95" s="163"/>
      <c r="AA95" s="163"/>
      <c r="AB95" s="155"/>
      <c r="AC95" s="155"/>
      <c r="AD95" s="155"/>
      <c r="AE95" s="155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2"/>
      <c r="AS95" s="162"/>
      <c r="AT95" s="162"/>
      <c r="AU95" s="162"/>
      <c r="AV95" s="162"/>
      <c r="AW95" s="162"/>
      <c r="AX95" s="162"/>
      <c r="AY95" s="162"/>
      <c r="AZ95" s="162"/>
    </row>
    <row r="96" spans="1:52" s="38" customFormat="1" ht="40.5">
      <c r="A96" s="449" t="str">
        <f>E95</f>
        <v>VIII.</v>
      </c>
      <c r="B96" s="74" t="s">
        <v>51</v>
      </c>
      <c r="C96" s="451"/>
      <c r="D96" s="52" t="s">
        <v>9</v>
      </c>
      <c r="E96" s="106">
        <f>'Приложение 1 (ОТЧЕТНЫЙ ПЕРИОД)'!E280</f>
        <v>0</v>
      </c>
      <c r="F96" s="106">
        <f>'Приложение 1 (ОТЧЕТНЫЙ ПЕРИОД)'!F280</f>
        <v>0</v>
      </c>
      <c r="G96" s="106">
        <f>'Приложение 1 (ОТЧЕТНЫЙ ПЕРИОД)'!G280</f>
        <v>0</v>
      </c>
      <c r="H96" s="106">
        <f>'Приложение 1 (ОТЧЕТНЫЙ ПЕРИОД)'!H280</f>
        <v>0</v>
      </c>
      <c r="I96" s="106">
        <f>'Приложение 1 (ОТЧЕТНЫЙ ПЕРИОД)'!I280</f>
        <v>0</v>
      </c>
      <c r="J96" s="481"/>
      <c r="K96" s="106">
        <f>'Приложение 1 (ОТЧЕТНЫЙ ПЕРИОД)'!K280</f>
        <v>0</v>
      </c>
      <c r="L96" s="106">
        <f>'Приложение 1 (ОТЧЕТНЫЙ ПЕРИОД)'!L280</f>
        <v>0</v>
      </c>
      <c r="M96" s="106">
        <f>'Приложение 1 (ОТЧЕТНЫЙ ПЕРИОД)'!M280</f>
        <v>0</v>
      </c>
      <c r="N96" s="107">
        <f>'Приложение 1 (ОТЧЕТНЫЙ ПЕРИОД)'!N280</f>
        <v>0</v>
      </c>
      <c r="O96" s="162"/>
      <c r="P96" s="257"/>
      <c r="Q96" s="163"/>
      <c r="R96" s="495" t="str">
        <f>B97</f>
        <v>НАУКА</v>
      </c>
      <c r="S96" s="183" t="str">
        <f>D96</f>
        <v>Всего</v>
      </c>
      <c r="T96" s="183">
        <f>E96</f>
        <v>0</v>
      </c>
      <c r="U96" s="183">
        <f>F96</f>
        <v>0</v>
      </c>
      <c r="V96" s="183">
        <f>G96</f>
        <v>0</v>
      </c>
      <c r="W96" s="183" t="e">
        <f>F96/E96%</f>
        <v>#DIV/0!</v>
      </c>
      <c r="X96" s="184" t="e">
        <f>G96/F96%</f>
        <v>#DIV/0!</v>
      </c>
      <c r="Y96" s="163"/>
      <c r="Z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2"/>
      <c r="AS96" s="162"/>
      <c r="AT96" s="162"/>
      <c r="AU96" s="162"/>
      <c r="AV96" s="162"/>
      <c r="AW96" s="162"/>
      <c r="AX96" s="162"/>
      <c r="AY96" s="162"/>
      <c r="AZ96" s="162"/>
    </row>
    <row r="97" spans="1:52" s="38" customFormat="1" ht="20.25" customHeight="1">
      <c r="A97" s="449"/>
      <c r="B97" s="426" t="str">
        <f>F95</f>
        <v>НАУКА</v>
      </c>
      <c r="C97" s="451"/>
      <c r="D97" s="53" t="s">
        <v>18</v>
      </c>
      <c r="E97" s="103">
        <f>'Приложение 1 (ОТЧЕТНЫЙ ПЕРИОД)'!E281</f>
        <v>0</v>
      </c>
      <c r="F97" s="103">
        <f>'Приложение 1 (ОТЧЕТНЫЙ ПЕРИОД)'!F281</f>
        <v>0</v>
      </c>
      <c r="G97" s="103">
        <f>'Приложение 1 (ОТЧЕТНЫЙ ПЕРИОД)'!G281</f>
        <v>0</v>
      </c>
      <c r="H97" s="103">
        <f>'Приложение 1 (ОТЧЕТНЫЙ ПЕРИОД)'!H281</f>
        <v>0</v>
      </c>
      <c r="I97" s="103">
        <f>'Приложение 1 (ОТЧЕТНЫЙ ПЕРИОД)'!I281</f>
        <v>0</v>
      </c>
      <c r="J97" s="482"/>
      <c r="K97" s="103">
        <f>'Приложение 1 (ОТЧЕТНЫЙ ПЕРИОД)'!K281</f>
        <v>0</v>
      </c>
      <c r="L97" s="103">
        <f>'Приложение 1 (ОТЧЕТНЫЙ ПЕРИОД)'!L281</f>
        <v>0</v>
      </c>
      <c r="M97" s="103">
        <f>'Приложение 1 (ОТЧЕТНЫЙ ПЕРИОД)'!M281</f>
        <v>0</v>
      </c>
      <c r="N97" s="108">
        <f>'Приложение 1 (ОТЧЕТНЫЙ ПЕРИОД)'!N281</f>
        <v>0</v>
      </c>
      <c r="O97" s="162"/>
      <c r="P97" s="257"/>
      <c r="Q97" s="163"/>
      <c r="R97" s="496"/>
      <c r="S97" s="181"/>
      <c r="T97" s="181"/>
      <c r="U97" s="181"/>
      <c r="V97" s="181"/>
      <c r="W97" s="177"/>
      <c r="X97" s="178"/>
      <c r="Y97" s="163"/>
      <c r="Z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2"/>
      <c r="AS97" s="162"/>
      <c r="AT97" s="162"/>
      <c r="AU97" s="162"/>
      <c r="AV97" s="162"/>
      <c r="AW97" s="162"/>
      <c r="AX97" s="162"/>
      <c r="AY97" s="162"/>
      <c r="AZ97" s="162"/>
    </row>
    <row r="98" spans="1:52" s="38" customFormat="1" ht="20.25" customHeight="1">
      <c r="A98" s="449"/>
      <c r="B98" s="427"/>
      <c r="C98" s="451"/>
      <c r="D98" s="53" t="s">
        <v>10</v>
      </c>
      <c r="E98" s="103">
        <f>'Приложение 1 (ОТЧЕТНЫЙ ПЕРИОД)'!E282</f>
        <v>0</v>
      </c>
      <c r="F98" s="103">
        <f>'Приложение 1 (ОТЧЕТНЫЙ ПЕРИОД)'!F282</f>
        <v>0</v>
      </c>
      <c r="G98" s="103">
        <f>'Приложение 1 (ОТЧЕТНЫЙ ПЕРИОД)'!G282</f>
        <v>0</v>
      </c>
      <c r="H98" s="103">
        <f>'Приложение 1 (ОТЧЕТНЫЙ ПЕРИОД)'!H282</f>
        <v>0</v>
      </c>
      <c r="I98" s="103">
        <f>'Приложение 1 (ОТЧЕТНЫЙ ПЕРИОД)'!I282</f>
        <v>0</v>
      </c>
      <c r="J98" s="482"/>
      <c r="K98" s="103">
        <f>'Приложение 1 (ОТЧЕТНЫЙ ПЕРИОД)'!K282</f>
        <v>0</v>
      </c>
      <c r="L98" s="103">
        <f>'Приложение 1 (ОТЧЕТНЫЙ ПЕРИОД)'!L282</f>
        <v>0</v>
      </c>
      <c r="M98" s="103">
        <f>'Приложение 1 (ОТЧЕТНЫЙ ПЕРИОД)'!M282</f>
        <v>0</v>
      </c>
      <c r="N98" s="108">
        <f>'Приложение 1 (ОТЧЕТНЫЙ ПЕРИОД)'!N282</f>
        <v>0</v>
      </c>
      <c r="O98" s="162"/>
      <c r="P98" s="257"/>
      <c r="Q98" s="163"/>
      <c r="R98" s="496"/>
      <c r="S98" s="181"/>
      <c r="T98" s="181"/>
      <c r="U98" s="181"/>
      <c r="V98" s="181"/>
      <c r="W98" s="177"/>
      <c r="X98" s="178"/>
      <c r="Y98" s="163"/>
      <c r="Z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2"/>
      <c r="AS98" s="162"/>
      <c r="AT98" s="162"/>
      <c r="AU98" s="162"/>
      <c r="AV98" s="162"/>
      <c r="AW98" s="162"/>
      <c r="AX98" s="162"/>
      <c r="AY98" s="162"/>
      <c r="AZ98" s="162"/>
    </row>
    <row r="99" spans="1:52" s="38" customFormat="1" ht="21" customHeight="1" thickBot="1">
      <c r="A99" s="450"/>
      <c r="B99" s="428"/>
      <c r="C99" s="452"/>
      <c r="D99" s="95" t="s">
        <v>11</v>
      </c>
      <c r="E99" s="109">
        <f>'Приложение 1 (ОТЧЕТНЫЙ ПЕРИОД)'!E283</f>
        <v>0</v>
      </c>
      <c r="F99" s="109">
        <f>'Приложение 1 (ОТЧЕТНЫЙ ПЕРИОД)'!F283</f>
        <v>0</v>
      </c>
      <c r="G99" s="109">
        <f>'Приложение 1 (ОТЧЕТНЫЙ ПЕРИОД)'!G283</f>
        <v>0</v>
      </c>
      <c r="H99" s="109">
        <f>'Приложение 1 (ОТЧЕТНЫЙ ПЕРИОД)'!H283</f>
        <v>0</v>
      </c>
      <c r="I99" s="109">
        <f>'Приложение 1 (ОТЧЕТНЫЙ ПЕРИОД)'!I283</f>
        <v>0</v>
      </c>
      <c r="J99" s="483"/>
      <c r="K99" s="109">
        <f>'Приложение 1 (ОТЧЕТНЫЙ ПЕРИОД)'!K283</f>
        <v>0</v>
      </c>
      <c r="L99" s="109">
        <f>'Приложение 1 (ОТЧЕТНЫЙ ПЕРИОД)'!L283</f>
        <v>0</v>
      </c>
      <c r="M99" s="109">
        <f>'Приложение 1 (ОТЧЕТНЫЙ ПЕРИОД)'!M283</f>
        <v>0</v>
      </c>
      <c r="N99" s="110">
        <f>'Приложение 1 (ОТЧЕТНЫЙ ПЕРИОД)'!N283</f>
        <v>0</v>
      </c>
      <c r="O99" s="162"/>
      <c r="P99" s="257"/>
      <c r="Q99" s="163"/>
      <c r="R99" s="497"/>
      <c r="S99" s="182"/>
      <c r="T99" s="182"/>
      <c r="U99" s="182"/>
      <c r="V99" s="182"/>
      <c r="W99" s="179"/>
      <c r="X99" s="180"/>
      <c r="Y99" s="163"/>
      <c r="Z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2"/>
      <c r="AS99" s="162"/>
      <c r="AT99" s="162"/>
      <c r="AU99" s="162"/>
      <c r="AV99" s="162"/>
      <c r="AW99" s="162"/>
      <c r="AX99" s="162"/>
      <c r="AY99" s="162"/>
      <c r="AZ99" s="162"/>
    </row>
    <row r="100" spans="1:52" s="38" customFormat="1" ht="23.25">
      <c r="A100"/>
      <c r="B100"/>
      <c r="C100" s="115"/>
      <c r="D100" s="116" t="s">
        <v>65</v>
      </c>
      <c r="E100" s="117">
        <f>E97+E98+E99</f>
        <v>0</v>
      </c>
      <c r="F100" s="117">
        <f>F97+F98+F99</f>
        <v>0</v>
      </c>
      <c r="G100" s="117">
        <f>G97+G98+G99</f>
        <v>0</v>
      </c>
      <c r="H100" s="117">
        <f>H97+H98+H99</f>
        <v>0</v>
      </c>
      <c r="I100" s="117">
        <f>I97+I98+I99</f>
        <v>0</v>
      </c>
      <c r="J100" s="117"/>
      <c r="K100" s="117">
        <f>K97+K98+K99</f>
        <v>0</v>
      </c>
      <c r="L100" s="117">
        <f>L97+L98+L99</f>
        <v>0</v>
      </c>
      <c r="M100" s="117">
        <f>M97+M98+M99</f>
        <v>0</v>
      </c>
      <c r="N100" s="117">
        <f>N97+N98+N99</f>
        <v>0</v>
      </c>
      <c r="O100" s="167"/>
      <c r="P100" s="261">
        <f>SUM(E100:O100)</f>
        <v>0</v>
      </c>
      <c r="Q100" s="163"/>
      <c r="R100" s="163"/>
      <c r="S100" s="155"/>
      <c r="T100" s="155"/>
      <c r="U100" s="155"/>
      <c r="V100" s="155"/>
      <c r="W100" s="163"/>
      <c r="X100" s="163"/>
      <c r="Y100" s="163"/>
      <c r="Z100" s="163"/>
      <c r="AA100" s="163"/>
      <c r="AB100" s="155"/>
      <c r="AC100" s="155"/>
      <c r="AD100" s="155"/>
      <c r="AE100" s="155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2"/>
      <c r="AS100" s="162"/>
      <c r="AT100" s="162"/>
      <c r="AU100" s="162"/>
      <c r="AV100" s="162"/>
      <c r="AW100" s="162"/>
      <c r="AX100" s="162"/>
      <c r="AY100" s="162"/>
      <c r="AZ100" s="162"/>
    </row>
    <row r="101" spans="1:52" s="38" customFormat="1" ht="24" thickBot="1">
      <c r="A101"/>
      <c r="B101"/>
      <c r="C101"/>
      <c r="D101" s="114" t="s">
        <v>65</v>
      </c>
      <c r="E101" s="113">
        <f>E100-E96</f>
        <v>0</v>
      </c>
      <c r="F101" s="113">
        <f>F100-F96</f>
        <v>0</v>
      </c>
      <c r="G101" s="113">
        <f>G100-G96</f>
        <v>0</v>
      </c>
      <c r="H101" s="113">
        <f>H100-H96</f>
        <v>0</v>
      </c>
      <c r="I101" s="113">
        <f>I100-I96</f>
        <v>0</v>
      </c>
      <c r="J101" s="113"/>
      <c r="K101" s="113">
        <f>K100-K96</f>
        <v>0</v>
      </c>
      <c r="L101" s="113">
        <f>L100-L96</f>
        <v>0</v>
      </c>
      <c r="M101" s="113">
        <f>M100-M96</f>
        <v>0</v>
      </c>
      <c r="N101" s="113">
        <f>N100-N96</f>
        <v>0</v>
      </c>
      <c r="O101" s="159"/>
      <c r="P101" s="260">
        <f>SUM(E101:O101)</f>
        <v>0</v>
      </c>
      <c r="Q101" s="163"/>
      <c r="R101" s="163"/>
      <c r="S101" s="155"/>
      <c r="T101" s="155"/>
      <c r="U101" s="155"/>
      <c r="V101" s="155"/>
      <c r="W101" s="163"/>
      <c r="X101" s="163"/>
      <c r="Y101" s="163"/>
      <c r="Z101" s="163"/>
      <c r="AA101" s="163"/>
      <c r="AB101" s="155"/>
      <c r="AC101" s="155"/>
      <c r="AD101" s="155"/>
      <c r="AE101" s="155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2"/>
      <c r="AS101" s="162"/>
      <c r="AT101" s="162"/>
      <c r="AU101" s="162"/>
      <c r="AV101" s="162"/>
      <c r="AW101" s="162"/>
      <c r="AX101" s="162"/>
      <c r="AY101" s="162"/>
      <c r="AZ101" s="162"/>
    </row>
    <row r="102" spans="1:52" s="38" customFormat="1" ht="38.25" customHeight="1" thickBot="1">
      <c r="A102" s="70"/>
      <c r="B102" s="71"/>
      <c r="C102" s="71"/>
      <c r="D102" s="71"/>
      <c r="E102" s="100" t="s">
        <v>90</v>
      </c>
      <c r="F102" s="99" t="s">
        <v>60</v>
      </c>
      <c r="G102" s="101"/>
      <c r="H102" s="71"/>
      <c r="I102" s="71"/>
      <c r="J102" s="71"/>
      <c r="K102" s="71"/>
      <c r="L102" s="71"/>
      <c r="M102" s="71"/>
      <c r="N102" s="72"/>
      <c r="O102" s="162"/>
      <c r="P102" s="257"/>
      <c r="Q102" s="163"/>
      <c r="R102" s="163"/>
      <c r="S102" s="155"/>
      <c r="T102" s="155"/>
      <c r="U102" s="155"/>
      <c r="V102" s="155"/>
      <c r="W102" s="163"/>
      <c r="X102" s="163"/>
      <c r="Y102" s="163"/>
      <c r="Z102" s="163"/>
      <c r="AA102" s="163"/>
      <c r="AB102" s="155"/>
      <c r="AC102" s="155"/>
      <c r="AD102" s="155"/>
      <c r="AE102" s="155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2"/>
      <c r="AS102" s="162"/>
      <c r="AT102" s="162"/>
      <c r="AU102" s="162"/>
      <c r="AV102" s="162"/>
      <c r="AW102" s="162"/>
      <c r="AX102" s="162"/>
      <c r="AY102" s="162"/>
      <c r="AZ102" s="162"/>
    </row>
    <row r="103" spans="1:52" s="38" customFormat="1" ht="40.5">
      <c r="A103" s="449" t="str">
        <f>E102</f>
        <v>IX.</v>
      </c>
      <c r="B103" s="74" t="s">
        <v>51</v>
      </c>
      <c r="C103" s="451"/>
      <c r="D103" s="52" t="s">
        <v>9</v>
      </c>
      <c r="E103" s="106">
        <f>'Приложение 1 (ОТЧЕТНЫЙ ПЕРИОД)'!E303</f>
        <v>0</v>
      </c>
      <c r="F103" s="106">
        <f>'Приложение 1 (ОТЧЕТНЫЙ ПЕРИОД)'!F303</f>
        <v>0</v>
      </c>
      <c r="G103" s="106">
        <f>'Приложение 1 (ОТЧЕТНЫЙ ПЕРИОД)'!G303</f>
        <v>0</v>
      </c>
      <c r="H103" s="106">
        <f>'Приложение 1 (ОТЧЕТНЫЙ ПЕРИОД)'!H303</f>
        <v>0</v>
      </c>
      <c r="I103" s="106">
        <f>'Приложение 1 (ОТЧЕТНЫЙ ПЕРИОД)'!I303</f>
        <v>0</v>
      </c>
      <c r="J103" s="481"/>
      <c r="K103" s="106">
        <f>'Приложение 1 (ОТЧЕТНЫЙ ПЕРИОД)'!K303</f>
        <v>0</v>
      </c>
      <c r="L103" s="106">
        <f>'Приложение 1 (ОТЧЕТНЫЙ ПЕРИОД)'!L303</f>
        <v>0</v>
      </c>
      <c r="M103" s="106">
        <f>'Приложение 1 (ОТЧЕТНЫЙ ПЕРИОД)'!M303</f>
        <v>0</v>
      </c>
      <c r="N103" s="107">
        <f>'Приложение 1 (ОТЧЕТНЫЙ ПЕРИОД)'!N303</f>
        <v>0</v>
      </c>
      <c r="O103" s="162"/>
      <c r="P103" s="257"/>
      <c r="Q103" s="163"/>
      <c r="R103" s="495" t="str">
        <f>B104</f>
        <v>ЦИФРОВАЯ ЭКОНОМИКА</v>
      </c>
      <c r="S103" s="183" t="str">
        <f>D103</f>
        <v>Всего</v>
      </c>
      <c r="T103" s="183">
        <f>E103</f>
        <v>0</v>
      </c>
      <c r="U103" s="183">
        <f>F103</f>
        <v>0</v>
      </c>
      <c r="V103" s="183">
        <f>G103</f>
        <v>0</v>
      </c>
      <c r="W103" s="183" t="e">
        <f>F103/E103%</f>
        <v>#DIV/0!</v>
      </c>
      <c r="X103" s="184" t="e">
        <f>G103/F103%</f>
        <v>#DIV/0!</v>
      </c>
      <c r="Y103" s="163"/>
      <c r="Z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2"/>
      <c r="AS103" s="162"/>
      <c r="AT103" s="162"/>
      <c r="AU103" s="162"/>
      <c r="AV103" s="162"/>
      <c r="AW103" s="162"/>
      <c r="AX103" s="162"/>
      <c r="AY103" s="162"/>
      <c r="AZ103" s="162"/>
    </row>
    <row r="104" spans="1:52" s="38" customFormat="1" ht="23.25" customHeight="1">
      <c r="A104" s="449"/>
      <c r="B104" s="426" t="str">
        <f>F102</f>
        <v>ЦИФРОВАЯ ЭКОНОМИКА</v>
      </c>
      <c r="C104" s="451"/>
      <c r="D104" s="53" t="s">
        <v>18</v>
      </c>
      <c r="E104" s="103">
        <f>'Приложение 1 (ОТЧЕТНЫЙ ПЕРИОД)'!E304</f>
        <v>0</v>
      </c>
      <c r="F104" s="103">
        <f>'Приложение 1 (ОТЧЕТНЫЙ ПЕРИОД)'!F304</f>
        <v>0</v>
      </c>
      <c r="G104" s="103">
        <f>'Приложение 1 (ОТЧЕТНЫЙ ПЕРИОД)'!G304</f>
        <v>0</v>
      </c>
      <c r="H104" s="103">
        <f>'Приложение 1 (ОТЧЕТНЫЙ ПЕРИОД)'!H304</f>
        <v>0</v>
      </c>
      <c r="I104" s="103">
        <f>'Приложение 1 (ОТЧЕТНЫЙ ПЕРИОД)'!I304</f>
        <v>0</v>
      </c>
      <c r="J104" s="482"/>
      <c r="K104" s="103">
        <f>'Приложение 1 (ОТЧЕТНЫЙ ПЕРИОД)'!K304</f>
        <v>0</v>
      </c>
      <c r="L104" s="103">
        <f>'Приложение 1 (ОТЧЕТНЫЙ ПЕРИОД)'!L304</f>
        <v>0</v>
      </c>
      <c r="M104" s="103">
        <f>'Приложение 1 (ОТЧЕТНЫЙ ПЕРИОД)'!M304</f>
        <v>0</v>
      </c>
      <c r="N104" s="108">
        <f>'Приложение 1 (ОТЧЕТНЫЙ ПЕРИОД)'!N304</f>
        <v>0</v>
      </c>
      <c r="O104" s="162"/>
      <c r="P104" s="257"/>
      <c r="Q104" s="163"/>
      <c r="R104" s="496"/>
      <c r="S104" s="181"/>
      <c r="T104" s="181"/>
      <c r="U104" s="181"/>
      <c r="V104" s="181"/>
      <c r="W104" s="177"/>
      <c r="X104" s="178"/>
      <c r="Y104" s="163"/>
      <c r="Z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2"/>
      <c r="AS104" s="162"/>
      <c r="AT104" s="162"/>
      <c r="AU104" s="162"/>
      <c r="AV104" s="162"/>
      <c r="AW104" s="162"/>
      <c r="AX104" s="162"/>
      <c r="AY104" s="162"/>
      <c r="AZ104" s="162"/>
    </row>
    <row r="105" spans="1:52" s="38" customFormat="1" ht="23.25" customHeight="1">
      <c r="A105" s="449"/>
      <c r="B105" s="427"/>
      <c r="C105" s="451"/>
      <c r="D105" s="53" t="s">
        <v>10</v>
      </c>
      <c r="E105" s="103">
        <f>'Приложение 1 (ОТЧЕТНЫЙ ПЕРИОД)'!E305</f>
        <v>0</v>
      </c>
      <c r="F105" s="103">
        <f>'Приложение 1 (ОТЧЕТНЫЙ ПЕРИОД)'!F305</f>
        <v>0</v>
      </c>
      <c r="G105" s="103">
        <f>'Приложение 1 (ОТЧЕТНЫЙ ПЕРИОД)'!G305</f>
        <v>0</v>
      </c>
      <c r="H105" s="103">
        <f>'Приложение 1 (ОТЧЕТНЫЙ ПЕРИОД)'!H305</f>
        <v>0</v>
      </c>
      <c r="I105" s="103">
        <f>'Приложение 1 (ОТЧЕТНЫЙ ПЕРИОД)'!I305</f>
        <v>0</v>
      </c>
      <c r="J105" s="482"/>
      <c r="K105" s="103">
        <f>'Приложение 1 (ОТЧЕТНЫЙ ПЕРИОД)'!K305</f>
        <v>0</v>
      </c>
      <c r="L105" s="103">
        <f>'Приложение 1 (ОТЧЕТНЫЙ ПЕРИОД)'!L305</f>
        <v>0</v>
      </c>
      <c r="M105" s="103">
        <f>'Приложение 1 (ОТЧЕТНЫЙ ПЕРИОД)'!M305</f>
        <v>0</v>
      </c>
      <c r="N105" s="108">
        <f>'Приложение 1 (ОТЧЕТНЫЙ ПЕРИОД)'!N305</f>
        <v>0</v>
      </c>
      <c r="O105" s="162"/>
      <c r="P105" s="257"/>
      <c r="Q105" s="163"/>
      <c r="R105" s="496"/>
      <c r="S105" s="181"/>
      <c r="T105" s="181"/>
      <c r="U105" s="181"/>
      <c r="V105" s="181"/>
      <c r="W105" s="177"/>
      <c r="X105" s="178"/>
      <c r="Y105" s="163"/>
      <c r="Z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2"/>
      <c r="AS105" s="162"/>
      <c r="AT105" s="162"/>
      <c r="AU105" s="162"/>
      <c r="AV105" s="162"/>
      <c r="AW105" s="162"/>
      <c r="AX105" s="162"/>
      <c r="AY105" s="162"/>
      <c r="AZ105" s="162"/>
    </row>
    <row r="106" spans="1:52" s="38" customFormat="1" ht="23.25" customHeight="1" thickBot="1">
      <c r="A106" s="450"/>
      <c r="B106" s="428"/>
      <c r="C106" s="452"/>
      <c r="D106" s="95" t="s">
        <v>11</v>
      </c>
      <c r="E106" s="109">
        <f>'Приложение 1 (ОТЧЕТНЫЙ ПЕРИОД)'!E306</f>
        <v>0</v>
      </c>
      <c r="F106" s="109">
        <f>'Приложение 1 (ОТЧЕТНЫЙ ПЕРИОД)'!F306</f>
        <v>0</v>
      </c>
      <c r="G106" s="109">
        <f>'Приложение 1 (ОТЧЕТНЫЙ ПЕРИОД)'!G306</f>
        <v>0</v>
      </c>
      <c r="H106" s="109">
        <f>'Приложение 1 (ОТЧЕТНЫЙ ПЕРИОД)'!H306</f>
        <v>0</v>
      </c>
      <c r="I106" s="109">
        <f>'Приложение 1 (ОТЧЕТНЫЙ ПЕРИОД)'!I306</f>
        <v>0</v>
      </c>
      <c r="J106" s="483"/>
      <c r="K106" s="109">
        <f>'Приложение 1 (ОТЧЕТНЫЙ ПЕРИОД)'!K306</f>
        <v>0</v>
      </c>
      <c r="L106" s="109">
        <f>'Приложение 1 (ОТЧЕТНЫЙ ПЕРИОД)'!L306</f>
        <v>0</v>
      </c>
      <c r="M106" s="109">
        <f>'Приложение 1 (ОТЧЕТНЫЙ ПЕРИОД)'!M306</f>
        <v>0</v>
      </c>
      <c r="N106" s="110">
        <f>'Приложение 1 (ОТЧЕТНЫЙ ПЕРИОД)'!N306</f>
        <v>0</v>
      </c>
      <c r="O106" s="162"/>
      <c r="P106" s="257"/>
      <c r="Q106" s="163"/>
      <c r="R106" s="497"/>
      <c r="S106" s="182"/>
      <c r="T106" s="182"/>
      <c r="U106" s="182"/>
      <c r="V106" s="182"/>
      <c r="W106" s="179"/>
      <c r="X106" s="180"/>
      <c r="Y106" s="163"/>
      <c r="Z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2"/>
      <c r="AS106" s="162"/>
      <c r="AT106" s="162"/>
      <c r="AU106" s="162"/>
      <c r="AV106" s="162"/>
      <c r="AW106" s="162"/>
      <c r="AX106" s="162"/>
      <c r="AY106" s="162"/>
      <c r="AZ106" s="162"/>
    </row>
    <row r="107" spans="1:52" s="38" customFormat="1" ht="23.25">
      <c r="A107"/>
      <c r="B107"/>
      <c r="C107" s="115"/>
      <c r="D107" s="116" t="s">
        <v>65</v>
      </c>
      <c r="E107" s="117">
        <f>E104+E105+E106</f>
        <v>0</v>
      </c>
      <c r="F107" s="117">
        <f>F104+F105+F106</f>
        <v>0</v>
      </c>
      <c r="G107" s="117">
        <f>G104+G105+G106</f>
        <v>0</v>
      </c>
      <c r="H107" s="117">
        <f>H104+H105+H106</f>
        <v>0</v>
      </c>
      <c r="I107" s="117">
        <f>I104+I105+I106</f>
        <v>0</v>
      </c>
      <c r="J107" s="117"/>
      <c r="K107" s="117">
        <f>K104+K105+K106</f>
        <v>0</v>
      </c>
      <c r="L107" s="117">
        <f>L104+L105+L106</f>
        <v>0</v>
      </c>
      <c r="M107" s="117">
        <f>M104+M105+M106</f>
        <v>0</v>
      </c>
      <c r="N107" s="117">
        <f>N104+N105+N106</f>
        <v>0</v>
      </c>
      <c r="O107" s="167"/>
      <c r="P107" s="261">
        <f>SUM(E107:O107)</f>
        <v>0</v>
      </c>
      <c r="Q107" s="163"/>
      <c r="R107" s="163"/>
      <c r="S107" s="155"/>
      <c r="T107" s="155"/>
      <c r="U107" s="155"/>
      <c r="V107" s="155"/>
      <c r="W107" s="163"/>
      <c r="X107" s="163"/>
      <c r="Y107" s="163"/>
      <c r="Z107" s="163"/>
      <c r="AA107" s="163"/>
      <c r="AB107" s="155"/>
      <c r="AC107" s="155"/>
      <c r="AD107" s="155"/>
      <c r="AE107" s="155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2"/>
      <c r="AS107" s="162"/>
      <c r="AT107" s="162"/>
      <c r="AU107" s="162"/>
      <c r="AV107" s="162"/>
      <c r="AW107" s="162"/>
      <c r="AX107" s="162"/>
      <c r="AY107" s="162"/>
      <c r="AZ107" s="162"/>
    </row>
    <row r="108" spans="1:52" s="38" customFormat="1" ht="24" thickBot="1">
      <c r="A108"/>
      <c r="B108"/>
      <c r="C108"/>
      <c r="D108" s="114" t="s">
        <v>65</v>
      </c>
      <c r="E108" s="113">
        <f>E107-E103</f>
        <v>0</v>
      </c>
      <c r="F108" s="113">
        <f>F107-F103</f>
        <v>0</v>
      </c>
      <c r="G108" s="113">
        <f>G107-G103</f>
        <v>0</v>
      </c>
      <c r="H108" s="113">
        <f>H107-H103</f>
        <v>0</v>
      </c>
      <c r="I108" s="113">
        <f>I107-I103</f>
        <v>0</v>
      </c>
      <c r="J108" s="113"/>
      <c r="K108" s="113">
        <f>K107-K103</f>
        <v>0</v>
      </c>
      <c r="L108" s="113">
        <f>L107-L103</f>
        <v>0</v>
      </c>
      <c r="M108" s="113">
        <f>M107-M103</f>
        <v>0</v>
      </c>
      <c r="N108" s="113">
        <f>N107-N103</f>
        <v>0</v>
      </c>
      <c r="O108" s="159"/>
      <c r="P108" s="260">
        <f>SUM(E108:O108)</f>
        <v>0</v>
      </c>
      <c r="Q108" s="163"/>
      <c r="R108" s="163"/>
      <c r="S108" s="155"/>
      <c r="T108" s="155"/>
      <c r="U108" s="155"/>
      <c r="V108" s="155"/>
      <c r="W108" s="163"/>
      <c r="X108" s="163"/>
      <c r="Y108" s="163"/>
      <c r="Z108" s="163"/>
      <c r="AA108" s="163"/>
      <c r="AB108" s="155"/>
      <c r="AC108" s="155"/>
      <c r="AD108" s="155"/>
      <c r="AE108" s="155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2"/>
      <c r="AS108" s="162"/>
      <c r="AT108" s="162"/>
      <c r="AU108" s="162"/>
      <c r="AV108" s="162"/>
      <c r="AW108" s="162"/>
      <c r="AX108" s="162"/>
      <c r="AY108" s="162"/>
      <c r="AZ108" s="162"/>
    </row>
    <row r="109" spans="1:52" s="38" customFormat="1" ht="26.25" customHeight="1" thickBot="1">
      <c r="A109" s="70"/>
      <c r="B109" s="71"/>
      <c r="C109" s="71"/>
      <c r="D109" s="71"/>
      <c r="E109" s="100" t="s">
        <v>91</v>
      </c>
      <c r="F109" s="99" t="s">
        <v>61</v>
      </c>
      <c r="G109" s="101"/>
      <c r="H109" s="71"/>
      <c r="I109" s="71"/>
      <c r="J109" s="71"/>
      <c r="K109" s="71"/>
      <c r="L109" s="71"/>
      <c r="M109" s="71"/>
      <c r="N109" s="72"/>
      <c r="O109" s="162"/>
      <c r="P109" s="257"/>
      <c r="Q109" s="163"/>
      <c r="R109" s="163"/>
      <c r="S109" s="155"/>
      <c r="T109" s="155"/>
      <c r="U109" s="155"/>
      <c r="V109" s="155"/>
      <c r="W109" s="163"/>
      <c r="X109" s="163"/>
      <c r="Y109" s="163"/>
      <c r="Z109" s="163"/>
      <c r="AA109" s="163"/>
      <c r="AB109" s="155"/>
      <c r="AC109" s="155"/>
      <c r="AD109" s="155"/>
      <c r="AE109" s="155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2"/>
      <c r="AS109" s="162"/>
      <c r="AT109" s="162"/>
      <c r="AU109" s="162"/>
      <c r="AV109" s="162"/>
      <c r="AW109" s="162"/>
      <c r="AX109" s="162"/>
      <c r="AY109" s="162"/>
      <c r="AZ109" s="162"/>
    </row>
    <row r="110" spans="1:52" s="38" customFormat="1" ht="40.5">
      <c r="A110" s="449">
        <v>1</v>
      </c>
      <c r="B110" s="74" t="s">
        <v>51</v>
      </c>
      <c r="C110" s="451"/>
      <c r="D110" s="52" t="s">
        <v>9</v>
      </c>
      <c r="E110" s="106">
        <f>'Приложение 1 (ОТЧЕТНЫЙ ПЕРИОД)'!E331</f>
        <v>13.581719999999997</v>
      </c>
      <c r="F110" s="106">
        <f>'Приложение 1 (ОТЧЕТНЫЙ ПЕРИОД)'!F331</f>
        <v>12.132513</v>
      </c>
      <c r="G110" s="106">
        <f>'Приложение 1 (ОТЧЕТНЫЙ ПЕРИОД)'!G331</f>
        <v>4.889753</v>
      </c>
      <c r="H110" s="106">
        <f>'Приложение 1 (ОТЧЕТНЫЙ ПЕРИОД)'!H331</f>
        <v>0</v>
      </c>
      <c r="I110" s="106">
        <f>'Приложение 1 (ОТЧЕТНЫЙ ПЕРИОД)'!I331</f>
        <v>0</v>
      </c>
      <c r="J110" s="481"/>
      <c r="K110" s="106">
        <f>'Приложение 1 (ОТЧЕТНЫЙ ПЕРИОД)'!K331</f>
        <v>0</v>
      </c>
      <c r="L110" s="106">
        <f>'Приложение 1 (ОТЧЕТНЫЙ ПЕРИОД)'!L331</f>
        <v>0</v>
      </c>
      <c r="M110" s="106">
        <f>'Приложение 1 (ОТЧЕТНЫЙ ПЕРИОД)'!M331</f>
        <v>0</v>
      </c>
      <c r="N110" s="107">
        <f>'Приложение 1 (ОТЧЕТНЫЙ ПЕРИОД)'!N331</f>
        <v>13.581719999999997</v>
      </c>
      <c r="O110" s="162"/>
      <c r="P110" s="257"/>
      <c r="Q110" s="163"/>
      <c r="R110" s="495" t="str">
        <f>B111</f>
        <v>КУЛЬТУРА</v>
      </c>
      <c r="S110" s="183" t="str">
        <f>D110</f>
        <v>Всего</v>
      </c>
      <c r="T110" s="183">
        <f>E110</f>
        <v>13.581719999999997</v>
      </c>
      <c r="U110" s="336">
        <f>F110</f>
        <v>12.132513</v>
      </c>
      <c r="V110" s="183">
        <f>G110</f>
        <v>4.889753</v>
      </c>
      <c r="W110" s="183">
        <f>F110/E110%</f>
        <v>89.3297240702945</v>
      </c>
      <c r="X110" s="184">
        <f>G110/F110%</f>
        <v>40.30288696167068</v>
      </c>
      <c r="Y110" s="163"/>
      <c r="Z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2"/>
      <c r="AS110" s="162"/>
      <c r="AT110" s="162"/>
      <c r="AU110" s="162"/>
      <c r="AV110" s="162"/>
      <c r="AW110" s="162"/>
      <c r="AX110" s="162"/>
      <c r="AY110" s="162"/>
      <c r="AZ110" s="162"/>
    </row>
    <row r="111" spans="1:52" s="38" customFormat="1" ht="23.25" customHeight="1">
      <c r="A111" s="449"/>
      <c r="B111" s="426" t="str">
        <f>F109</f>
        <v>КУЛЬТУРА</v>
      </c>
      <c r="C111" s="451"/>
      <c r="D111" s="53" t="s">
        <v>18</v>
      </c>
      <c r="E111" s="103">
        <f>'Приложение 1 (ОТЧЕТНЫЙ ПЕРИОД)'!E332</f>
        <v>4.75895</v>
      </c>
      <c r="F111" s="103">
        <f>'Приложение 1 (ОТЧЕТНЫЙ ПЕРИОД)'!F332</f>
        <v>4.75895</v>
      </c>
      <c r="G111" s="103">
        <f>'Приложение 1 (ОТЧЕТНЫЙ ПЕРИОД)'!G332</f>
        <v>0</v>
      </c>
      <c r="H111" s="103">
        <f>'Приложение 1 (ОТЧЕТНЫЙ ПЕРИОД)'!H332</f>
        <v>0</v>
      </c>
      <c r="I111" s="103">
        <f>'Приложение 1 (ОТЧЕТНЫЙ ПЕРИОД)'!I332</f>
        <v>0</v>
      </c>
      <c r="J111" s="482"/>
      <c r="K111" s="103">
        <f>'Приложение 1 (ОТЧЕТНЫЙ ПЕРИОД)'!K332</f>
        <v>0</v>
      </c>
      <c r="L111" s="103">
        <f>'Приложение 1 (ОТЧЕТНЫЙ ПЕРИОД)'!L332</f>
        <v>0</v>
      </c>
      <c r="M111" s="103">
        <f>'Приложение 1 (ОТЧЕТНЫЙ ПЕРИОД)'!M332</f>
        <v>0</v>
      </c>
      <c r="N111" s="108">
        <f>'Приложение 1 (ОТЧЕТНЫЙ ПЕРИОД)'!N332</f>
        <v>4.75895</v>
      </c>
      <c r="O111" s="162"/>
      <c r="P111" s="257"/>
      <c r="Q111" s="163"/>
      <c r="R111" s="496"/>
      <c r="S111" s="181"/>
      <c r="T111" s="181"/>
      <c r="U111" s="181"/>
      <c r="V111" s="181"/>
      <c r="W111" s="177"/>
      <c r="X111" s="178"/>
      <c r="Y111" s="163"/>
      <c r="Z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2"/>
      <c r="AS111" s="162"/>
      <c r="AT111" s="162"/>
      <c r="AU111" s="162"/>
      <c r="AV111" s="162"/>
      <c r="AW111" s="162"/>
      <c r="AX111" s="162"/>
      <c r="AY111" s="162"/>
      <c r="AZ111" s="162"/>
    </row>
    <row r="112" spans="1:52" s="38" customFormat="1" ht="23.25" customHeight="1">
      <c r="A112" s="449"/>
      <c r="B112" s="427"/>
      <c r="C112" s="451"/>
      <c r="D112" s="53" t="s">
        <v>10</v>
      </c>
      <c r="E112" s="103">
        <f>'Приложение 1 (ОТЧЕТНЫЙ ПЕРИОД)'!E333</f>
        <v>8.687674699999999</v>
      </c>
      <c r="F112" s="103">
        <f>'Приложение 1 (ОТЧЕТНЫЙ ПЕРИОД)'!F333</f>
        <v>7.25296</v>
      </c>
      <c r="G112" s="103">
        <f>'Приложение 1 (ОТЧЕТНЫЙ ПЕРИОД)'!G333</f>
        <v>4.76915</v>
      </c>
      <c r="H112" s="103">
        <f>'Приложение 1 (ОТЧЕТНЫЙ ПЕРИОД)'!H333</f>
        <v>0</v>
      </c>
      <c r="I112" s="103">
        <f>'Приложение 1 (ОТЧЕТНЫЙ ПЕРИОД)'!I333</f>
        <v>0</v>
      </c>
      <c r="J112" s="482"/>
      <c r="K112" s="103">
        <f>'Приложение 1 (ОТЧЕТНЫЙ ПЕРИОД)'!K333</f>
        <v>0</v>
      </c>
      <c r="L112" s="103">
        <f>'Приложение 1 (ОТЧЕТНЫЙ ПЕРИОД)'!L333</f>
        <v>0</v>
      </c>
      <c r="M112" s="103">
        <f>'Приложение 1 (ОТЧЕТНЫЙ ПЕРИОД)'!M333</f>
        <v>0</v>
      </c>
      <c r="N112" s="108">
        <f>'Приложение 1 (ОТЧЕТНЫЙ ПЕРИОД)'!N333</f>
        <v>8.687674699999999</v>
      </c>
      <c r="O112" s="162"/>
      <c r="P112" s="257"/>
      <c r="Q112" s="163"/>
      <c r="R112" s="496"/>
      <c r="S112" s="181"/>
      <c r="T112" s="181"/>
      <c r="U112" s="181"/>
      <c r="V112" s="181"/>
      <c r="W112" s="177"/>
      <c r="X112" s="178"/>
      <c r="Y112" s="163"/>
      <c r="Z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2"/>
      <c r="AS112" s="162"/>
      <c r="AT112" s="162"/>
      <c r="AU112" s="162"/>
      <c r="AV112" s="162"/>
      <c r="AW112" s="162"/>
      <c r="AX112" s="162"/>
      <c r="AY112" s="162"/>
      <c r="AZ112" s="162"/>
    </row>
    <row r="113" spans="1:52" s="38" customFormat="1" ht="23.25" customHeight="1" thickBot="1">
      <c r="A113" s="450"/>
      <c r="B113" s="428"/>
      <c r="C113" s="452"/>
      <c r="D113" s="95" t="s">
        <v>11</v>
      </c>
      <c r="E113" s="109">
        <f>'Приложение 1 (ОТЧЕТНЫЙ ПЕРИОД)'!E334</f>
        <v>0.13509529999999997</v>
      </c>
      <c r="F113" s="109">
        <f>'Приложение 1 (ОТЧЕТНЫЙ ПЕРИОД)'!F334</f>
        <v>0.12060299999999999</v>
      </c>
      <c r="G113" s="109">
        <f>'Приложение 1 (ОТЧЕТНЫЙ ПЕРИОД)'!G334</f>
        <v>0.12060299999999999</v>
      </c>
      <c r="H113" s="109">
        <f>'Приложение 1 (ОТЧЕТНЫЙ ПЕРИОД)'!H334</f>
        <v>0</v>
      </c>
      <c r="I113" s="109">
        <f>'Приложение 1 (ОТЧЕТНЫЙ ПЕРИОД)'!I334</f>
        <v>0</v>
      </c>
      <c r="J113" s="483"/>
      <c r="K113" s="109">
        <f>'Приложение 1 (ОТЧЕТНЫЙ ПЕРИОД)'!K334</f>
        <v>0</v>
      </c>
      <c r="L113" s="109">
        <f>'Приложение 1 (ОТЧЕТНЫЙ ПЕРИОД)'!L334</f>
        <v>0</v>
      </c>
      <c r="M113" s="109">
        <f>'Приложение 1 (ОТЧЕТНЫЙ ПЕРИОД)'!M334</f>
        <v>0</v>
      </c>
      <c r="N113" s="110">
        <f>'Приложение 1 (ОТЧЕТНЫЙ ПЕРИОД)'!N334</f>
        <v>0.13509529999999997</v>
      </c>
      <c r="O113" s="162"/>
      <c r="P113" s="257"/>
      <c r="Q113" s="163"/>
      <c r="R113" s="497"/>
      <c r="S113" s="182"/>
      <c r="T113" s="182"/>
      <c r="U113" s="182"/>
      <c r="V113" s="182"/>
      <c r="W113" s="179"/>
      <c r="X113" s="180"/>
      <c r="Y113" s="163"/>
      <c r="Z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2"/>
      <c r="AS113" s="162"/>
      <c r="AT113" s="162"/>
      <c r="AU113" s="162"/>
      <c r="AV113" s="162"/>
      <c r="AW113" s="162"/>
      <c r="AX113" s="162"/>
      <c r="AY113" s="162"/>
      <c r="AZ113" s="162"/>
    </row>
    <row r="114" spans="1:52" s="38" customFormat="1" ht="23.25">
      <c r="A114"/>
      <c r="B114"/>
      <c r="C114" s="115"/>
      <c r="D114" s="116" t="s">
        <v>65</v>
      </c>
      <c r="E114" s="117">
        <f>E111+E112+E113</f>
        <v>13.581719999999997</v>
      </c>
      <c r="F114" s="117">
        <f>F111+F112+F113</f>
        <v>12.132513</v>
      </c>
      <c r="G114" s="117">
        <f>G111+G112+G113</f>
        <v>4.889753</v>
      </c>
      <c r="H114" s="117">
        <f>H111+H112+H113</f>
        <v>0</v>
      </c>
      <c r="I114" s="117">
        <f>I111+I112+I113</f>
        <v>0</v>
      </c>
      <c r="J114" s="117"/>
      <c r="K114" s="117">
        <f>K111+K112+K113</f>
        <v>0</v>
      </c>
      <c r="L114" s="117">
        <f>L111+L112+L113</f>
        <v>0</v>
      </c>
      <c r="M114" s="117">
        <f>M111+M112+M113</f>
        <v>0</v>
      </c>
      <c r="N114" s="117">
        <f>N111+N112+N113</f>
        <v>13.581719999999997</v>
      </c>
      <c r="O114" s="167"/>
      <c r="P114" s="261">
        <f>SUM(E114:O114)</f>
        <v>44.185705999999996</v>
      </c>
      <c r="Q114" s="163"/>
      <c r="R114" s="163"/>
      <c r="S114" s="155"/>
      <c r="T114" s="155"/>
      <c r="U114" s="155"/>
      <c r="V114" s="155"/>
      <c r="W114" s="163"/>
      <c r="X114" s="163"/>
      <c r="Y114" s="163"/>
      <c r="Z114" s="163"/>
      <c r="AA114" s="163"/>
      <c r="AB114" s="155"/>
      <c r="AC114" s="155"/>
      <c r="AD114" s="155"/>
      <c r="AE114" s="155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2"/>
      <c r="AS114" s="162"/>
      <c r="AT114" s="162"/>
      <c r="AU114" s="162"/>
      <c r="AV114" s="162"/>
      <c r="AW114" s="162"/>
      <c r="AX114" s="162"/>
      <c r="AY114" s="162"/>
      <c r="AZ114" s="162"/>
    </row>
    <row r="115" spans="1:52" s="38" customFormat="1" ht="24" thickBot="1">
      <c r="A115"/>
      <c r="B115"/>
      <c r="C115"/>
      <c r="D115" s="114" t="s">
        <v>65</v>
      </c>
      <c r="E115" s="113">
        <f>E114-E110</f>
        <v>0</v>
      </c>
      <c r="F115" s="113">
        <f>F114-F110</f>
        <v>0</v>
      </c>
      <c r="G115" s="113">
        <f>G114-G110</f>
        <v>0</v>
      </c>
      <c r="H115" s="113">
        <f>H114-H110</f>
        <v>0</v>
      </c>
      <c r="I115" s="113">
        <f>I114-I110</f>
        <v>0</v>
      </c>
      <c r="J115" s="113"/>
      <c r="K115" s="113">
        <f>K114-K110</f>
        <v>0</v>
      </c>
      <c r="L115" s="113">
        <f>L114-L110</f>
        <v>0</v>
      </c>
      <c r="M115" s="113">
        <f>M114-M110</f>
        <v>0</v>
      </c>
      <c r="N115" s="113">
        <f>N114-N110</f>
        <v>0</v>
      </c>
      <c r="O115" s="159"/>
      <c r="P115" s="260">
        <f>SUM(E115:O115)</f>
        <v>0</v>
      </c>
      <c r="Q115" s="163"/>
      <c r="R115" s="163"/>
      <c r="S115" s="155"/>
      <c r="T115" s="155"/>
      <c r="U115" s="155"/>
      <c r="V115" s="155"/>
      <c r="W115" s="163"/>
      <c r="X115" s="163"/>
      <c r="Y115" s="163"/>
      <c r="Z115" s="163"/>
      <c r="AA115" s="163"/>
      <c r="AB115" s="155"/>
      <c r="AC115" s="155"/>
      <c r="AD115" s="155"/>
      <c r="AE115" s="155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2"/>
      <c r="AS115" s="162"/>
      <c r="AT115" s="162"/>
      <c r="AU115" s="162"/>
      <c r="AV115" s="162"/>
      <c r="AW115" s="162"/>
      <c r="AX115" s="162"/>
      <c r="AY115" s="162"/>
      <c r="AZ115" s="162"/>
    </row>
    <row r="116" spans="1:52" s="38" customFormat="1" ht="32.25" customHeight="1" thickBot="1">
      <c r="A116" s="70"/>
      <c r="B116" s="71"/>
      <c r="C116" s="71"/>
      <c r="D116" s="71"/>
      <c r="E116" s="100" t="s">
        <v>92</v>
      </c>
      <c r="F116" s="99" t="s">
        <v>62</v>
      </c>
      <c r="G116" s="101"/>
      <c r="H116" s="71"/>
      <c r="I116" s="71"/>
      <c r="J116" s="71"/>
      <c r="K116" s="71"/>
      <c r="L116" s="71"/>
      <c r="M116" s="71"/>
      <c r="N116" s="72"/>
      <c r="O116" s="162"/>
      <c r="P116" s="257"/>
      <c r="Q116" s="163"/>
      <c r="R116" s="163"/>
      <c r="S116" s="155"/>
      <c r="T116" s="155"/>
      <c r="U116" s="155"/>
      <c r="V116" s="155"/>
      <c r="W116" s="163"/>
      <c r="X116" s="163"/>
      <c r="Y116" s="163"/>
      <c r="Z116" s="163"/>
      <c r="AA116" s="163"/>
      <c r="AB116" s="155"/>
      <c r="AC116" s="155"/>
      <c r="AD116" s="155"/>
      <c r="AE116" s="155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2"/>
      <c r="AS116" s="162"/>
      <c r="AT116" s="162"/>
      <c r="AU116" s="162"/>
      <c r="AV116" s="162"/>
      <c r="AW116" s="162"/>
      <c r="AX116" s="162"/>
      <c r="AY116" s="162"/>
      <c r="AZ116" s="162"/>
    </row>
    <row r="117" spans="1:52" s="38" customFormat="1" ht="40.5">
      <c r="A117" s="449" t="str">
        <f>E116</f>
        <v>XI.</v>
      </c>
      <c r="B117" s="74" t="s">
        <v>51</v>
      </c>
      <c r="C117" s="451"/>
      <c r="D117" s="52" t="s">
        <v>9</v>
      </c>
      <c r="E117" s="106">
        <f>'Приложение 1 (ОТЧЕТНЫЙ ПЕРИОД)'!E341</f>
        <v>0</v>
      </c>
      <c r="F117" s="106">
        <f>'Приложение 1 (ОТЧЕТНЫЙ ПЕРИОД)'!F341</f>
        <v>0</v>
      </c>
      <c r="G117" s="106">
        <f>'Приложение 1 (ОТЧЕТНЫЙ ПЕРИОД)'!G341</f>
        <v>0</v>
      </c>
      <c r="H117" s="106">
        <f>'Приложение 1 (ОТЧЕТНЫЙ ПЕРИОД)'!H341</f>
        <v>0</v>
      </c>
      <c r="I117" s="106">
        <f>'Приложение 1 (ОТЧЕТНЫЙ ПЕРИОД)'!I341</f>
        <v>0</v>
      </c>
      <c r="J117" s="481"/>
      <c r="K117" s="106">
        <f>'Приложение 1 (ОТЧЕТНЫЙ ПЕРИОД)'!K341</f>
        <v>0</v>
      </c>
      <c r="L117" s="106">
        <f>'Приложение 1 (ОТЧЕТНЫЙ ПЕРИОД)'!L341</f>
        <v>0</v>
      </c>
      <c r="M117" s="106">
        <f>'Приложение 1 (ОТЧЕТНЫЙ ПЕРИОД)'!M341</f>
        <v>0</v>
      </c>
      <c r="N117" s="107">
        <f>'Приложение 1 (ОТЧЕТНЫЙ ПЕРИОД)'!N341</f>
        <v>0</v>
      </c>
      <c r="O117" s="162"/>
      <c r="P117" s="257"/>
      <c r="Q117" s="163"/>
      <c r="R117" s="495" t="str">
        <f>B118</f>
        <v>МАЛОЕ И СРЕДНЕЕ ПРЕДПРИНИМАТЕЛЬСТВО</v>
      </c>
      <c r="S117" s="183" t="str">
        <f>D117</f>
        <v>Всего</v>
      </c>
      <c r="T117" s="183">
        <f>E117</f>
        <v>0</v>
      </c>
      <c r="U117" s="183">
        <f>F117</f>
        <v>0</v>
      </c>
      <c r="V117" s="183">
        <f>G117</f>
        <v>0</v>
      </c>
      <c r="W117" s="183" t="e">
        <f>F117/E117%</f>
        <v>#DIV/0!</v>
      </c>
      <c r="X117" s="184" t="e">
        <f>G117/F117%</f>
        <v>#DIV/0!</v>
      </c>
      <c r="Y117" s="163"/>
      <c r="Z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2"/>
      <c r="AS117" s="162"/>
      <c r="AT117" s="162"/>
      <c r="AU117" s="162"/>
      <c r="AV117" s="162"/>
      <c r="AW117" s="162"/>
      <c r="AX117" s="162"/>
      <c r="AY117" s="162"/>
      <c r="AZ117" s="162"/>
    </row>
    <row r="118" spans="1:52" s="38" customFormat="1" ht="23.25" customHeight="1">
      <c r="A118" s="449"/>
      <c r="B118" s="426" t="str">
        <f>F116</f>
        <v>МАЛОЕ И СРЕДНЕЕ ПРЕДПРИНИМАТЕЛЬСТВО</v>
      </c>
      <c r="C118" s="451"/>
      <c r="D118" s="53" t="s">
        <v>18</v>
      </c>
      <c r="E118" s="103">
        <f>'Приложение 1 (ОТЧЕТНЫЙ ПЕРИОД)'!E342</f>
        <v>0</v>
      </c>
      <c r="F118" s="103">
        <f>'Приложение 1 (ОТЧЕТНЫЙ ПЕРИОД)'!F342</f>
        <v>0</v>
      </c>
      <c r="G118" s="103">
        <f>'Приложение 1 (ОТЧЕТНЫЙ ПЕРИОД)'!G342</f>
        <v>0</v>
      </c>
      <c r="H118" s="103">
        <f>'Приложение 1 (ОТЧЕТНЫЙ ПЕРИОД)'!H342</f>
        <v>0</v>
      </c>
      <c r="I118" s="103">
        <f>'Приложение 1 (ОТЧЕТНЫЙ ПЕРИОД)'!I342</f>
        <v>0</v>
      </c>
      <c r="J118" s="482"/>
      <c r="K118" s="103">
        <f>'Приложение 1 (ОТЧЕТНЫЙ ПЕРИОД)'!K342</f>
        <v>0</v>
      </c>
      <c r="L118" s="103">
        <f>'Приложение 1 (ОТЧЕТНЫЙ ПЕРИОД)'!L342</f>
        <v>0</v>
      </c>
      <c r="M118" s="103">
        <f>'Приложение 1 (ОТЧЕТНЫЙ ПЕРИОД)'!M342</f>
        <v>0</v>
      </c>
      <c r="N118" s="108">
        <f>'Приложение 1 (ОТЧЕТНЫЙ ПЕРИОД)'!N342</f>
        <v>0</v>
      </c>
      <c r="O118" s="162"/>
      <c r="P118" s="257"/>
      <c r="Q118" s="163"/>
      <c r="R118" s="496"/>
      <c r="S118" s="181"/>
      <c r="T118" s="181"/>
      <c r="U118" s="181"/>
      <c r="V118" s="181"/>
      <c r="W118" s="177"/>
      <c r="X118" s="178"/>
      <c r="Y118" s="163"/>
      <c r="Z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2"/>
      <c r="AS118" s="162"/>
      <c r="AT118" s="162"/>
      <c r="AU118" s="162"/>
      <c r="AV118" s="162"/>
      <c r="AW118" s="162"/>
      <c r="AX118" s="162"/>
      <c r="AY118" s="162"/>
      <c r="AZ118" s="162"/>
    </row>
    <row r="119" spans="1:52" s="38" customFormat="1" ht="23.25" customHeight="1">
      <c r="A119" s="449"/>
      <c r="B119" s="427"/>
      <c r="C119" s="451"/>
      <c r="D119" s="53" t="s">
        <v>10</v>
      </c>
      <c r="E119" s="103">
        <f>'Приложение 1 (ОТЧЕТНЫЙ ПЕРИОД)'!E343</f>
        <v>0</v>
      </c>
      <c r="F119" s="103">
        <f>'Приложение 1 (ОТЧЕТНЫЙ ПЕРИОД)'!F343</f>
        <v>0</v>
      </c>
      <c r="G119" s="103">
        <f>'Приложение 1 (ОТЧЕТНЫЙ ПЕРИОД)'!G343</f>
        <v>0</v>
      </c>
      <c r="H119" s="103">
        <f>'Приложение 1 (ОТЧЕТНЫЙ ПЕРИОД)'!H343</f>
        <v>0</v>
      </c>
      <c r="I119" s="103">
        <f>'Приложение 1 (ОТЧЕТНЫЙ ПЕРИОД)'!I343</f>
        <v>0</v>
      </c>
      <c r="J119" s="482"/>
      <c r="K119" s="103">
        <f>'Приложение 1 (ОТЧЕТНЫЙ ПЕРИОД)'!K343</f>
        <v>0</v>
      </c>
      <c r="L119" s="103">
        <f>'Приложение 1 (ОТЧЕТНЫЙ ПЕРИОД)'!L343</f>
        <v>0</v>
      </c>
      <c r="M119" s="103">
        <f>'Приложение 1 (ОТЧЕТНЫЙ ПЕРИОД)'!M343</f>
        <v>0</v>
      </c>
      <c r="N119" s="108">
        <f>'Приложение 1 (ОТЧЕТНЫЙ ПЕРИОД)'!N343</f>
        <v>0</v>
      </c>
      <c r="O119" s="162"/>
      <c r="P119" s="257"/>
      <c r="Q119" s="163"/>
      <c r="R119" s="496"/>
      <c r="S119" s="181"/>
      <c r="T119" s="181"/>
      <c r="U119" s="181"/>
      <c r="V119" s="181"/>
      <c r="W119" s="177"/>
      <c r="X119" s="178"/>
      <c r="Y119" s="163"/>
      <c r="Z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2"/>
      <c r="AS119" s="162"/>
      <c r="AT119" s="162"/>
      <c r="AU119" s="162"/>
      <c r="AV119" s="162"/>
      <c r="AW119" s="162"/>
      <c r="AX119" s="162"/>
      <c r="AY119" s="162"/>
      <c r="AZ119" s="162"/>
    </row>
    <row r="120" spans="1:52" s="38" customFormat="1" ht="23.25" customHeight="1" thickBot="1">
      <c r="A120" s="450"/>
      <c r="B120" s="428"/>
      <c r="C120" s="452"/>
      <c r="D120" s="95" t="s">
        <v>11</v>
      </c>
      <c r="E120" s="109">
        <f>'Приложение 1 (ОТЧЕТНЫЙ ПЕРИОД)'!E344</f>
        <v>0</v>
      </c>
      <c r="F120" s="109">
        <f>'Приложение 1 (ОТЧЕТНЫЙ ПЕРИОД)'!F344</f>
        <v>0</v>
      </c>
      <c r="G120" s="109">
        <f>'Приложение 1 (ОТЧЕТНЫЙ ПЕРИОД)'!G344</f>
        <v>0</v>
      </c>
      <c r="H120" s="109">
        <f>'Приложение 1 (ОТЧЕТНЫЙ ПЕРИОД)'!H344</f>
        <v>0</v>
      </c>
      <c r="I120" s="109">
        <f>'Приложение 1 (ОТЧЕТНЫЙ ПЕРИОД)'!I344</f>
        <v>0</v>
      </c>
      <c r="J120" s="483"/>
      <c r="K120" s="109">
        <f>'Приложение 1 (ОТЧЕТНЫЙ ПЕРИОД)'!K344</f>
        <v>0</v>
      </c>
      <c r="L120" s="109">
        <f>'Приложение 1 (ОТЧЕТНЫЙ ПЕРИОД)'!L344</f>
        <v>0</v>
      </c>
      <c r="M120" s="109">
        <f>'Приложение 1 (ОТЧЕТНЫЙ ПЕРИОД)'!M344</f>
        <v>0</v>
      </c>
      <c r="N120" s="110">
        <f>'Приложение 1 (ОТЧЕТНЫЙ ПЕРИОД)'!N344</f>
        <v>0</v>
      </c>
      <c r="O120" s="162"/>
      <c r="P120" s="257"/>
      <c r="Q120" s="163"/>
      <c r="R120" s="497"/>
      <c r="S120" s="182"/>
      <c r="T120" s="182"/>
      <c r="U120" s="182"/>
      <c r="V120" s="182"/>
      <c r="W120" s="179"/>
      <c r="X120" s="180"/>
      <c r="Y120" s="163"/>
      <c r="Z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2"/>
      <c r="AS120" s="162"/>
      <c r="AT120" s="162"/>
      <c r="AU120" s="162"/>
      <c r="AV120" s="162"/>
      <c r="AW120" s="162"/>
      <c r="AX120" s="162"/>
      <c r="AY120" s="162"/>
      <c r="AZ120" s="162"/>
    </row>
    <row r="121" spans="1:52" s="38" customFormat="1" ht="23.25">
      <c r="A121"/>
      <c r="B121"/>
      <c r="C121" s="115"/>
      <c r="D121" s="116" t="s">
        <v>65</v>
      </c>
      <c r="E121" s="117">
        <f>E118+E119+E120</f>
        <v>0</v>
      </c>
      <c r="F121" s="117">
        <f>F118+F119+F120</f>
        <v>0</v>
      </c>
      <c r="G121" s="117">
        <f>G118+G119+G120</f>
        <v>0</v>
      </c>
      <c r="H121" s="117">
        <f>H118+H119+H120</f>
        <v>0</v>
      </c>
      <c r="I121" s="117">
        <f>I118+I119+I120</f>
        <v>0</v>
      </c>
      <c r="J121" s="117"/>
      <c r="K121" s="117">
        <f>K118+K119+K120</f>
        <v>0</v>
      </c>
      <c r="L121" s="117">
        <f>L118+L119+L120</f>
        <v>0</v>
      </c>
      <c r="M121" s="117">
        <f>M118+M119+M120</f>
        <v>0</v>
      </c>
      <c r="N121" s="117">
        <f>N118+N119+N120</f>
        <v>0</v>
      </c>
      <c r="O121" s="167"/>
      <c r="P121" s="261">
        <f>SUM(E121:O121)</f>
        <v>0</v>
      </c>
      <c r="Q121" s="163"/>
      <c r="R121" s="163"/>
      <c r="S121" s="155"/>
      <c r="T121" s="155"/>
      <c r="U121" s="155"/>
      <c r="V121" s="155"/>
      <c r="W121" s="163"/>
      <c r="X121" s="163"/>
      <c r="Y121" s="163"/>
      <c r="Z121" s="163"/>
      <c r="AA121" s="163"/>
      <c r="AB121" s="155"/>
      <c r="AC121" s="155"/>
      <c r="AD121" s="155"/>
      <c r="AE121" s="155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2"/>
      <c r="AS121" s="162"/>
      <c r="AT121" s="162"/>
      <c r="AU121" s="162"/>
      <c r="AV121" s="162"/>
      <c r="AW121" s="162"/>
      <c r="AX121" s="162"/>
      <c r="AY121" s="162"/>
      <c r="AZ121" s="162"/>
    </row>
    <row r="122" spans="1:52" s="38" customFormat="1" ht="24" thickBot="1">
      <c r="A122"/>
      <c r="B122"/>
      <c r="C122"/>
      <c r="D122" s="114" t="s">
        <v>65</v>
      </c>
      <c r="E122" s="113">
        <f>E121-E117</f>
        <v>0</v>
      </c>
      <c r="F122" s="113">
        <f>F121-F117</f>
        <v>0</v>
      </c>
      <c r="G122" s="113">
        <f>G121-G117</f>
        <v>0</v>
      </c>
      <c r="H122" s="113">
        <f>H121-H117</f>
        <v>0</v>
      </c>
      <c r="I122" s="113">
        <f>I121-I117</f>
        <v>0</v>
      </c>
      <c r="J122" s="113"/>
      <c r="K122" s="113">
        <f>K121-K117</f>
        <v>0</v>
      </c>
      <c r="L122" s="113">
        <f>L121-L117</f>
        <v>0</v>
      </c>
      <c r="M122" s="113">
        <f>M121-M117</f>
        <v>0</v>
      </c>
      <c r="N122" s="113">
        <f>N121-N117</f>
        <v>0</v>
      </c>
      <c r="O122" s="159"/>
      <c r="P122" s="260">
        <f>SUM(E122:O122)</f>
        <v>0</v>
      </c>
      <c r="Q122" s="163"/>
      <c r="R122" s="163"/>
      <c r="S122" s="155"/>
      <c r="T122" s="155"/>
      <c r="U122" s="155"/>
      <c r="V122" s="155"/>
      <c r="W122" s="163"/>
      <c r="X122" s="163"/>
      <c r="Y122" s="163"/>
      <c r="Z122" s="163"/>
      <c r="AA122" s="163"/>
      <c r="AB122" s="155"/>
      <c r="AC122" s="155"/>
      <c r="AD122" s="155"/>
      <c r="AE122" s="155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2"/>
      <c r="AS122" s="162"/>
      <c r="AT122" s="162"/>
      <c r="AU122" s="162"/>
      <c r="AV122" s="162"/>
      <c r="AW122" s="162"/>
      <c r="AX122" s="162"/>
      <c r="AY122" s="162"/>
      <c r="AZ122" s="162"/>
    </row>
    <row r="123" spans="1:52" s="38" customFormat="1" ht="32.25" customHeight="1" thickBot="1">
      <c r="A123" s="70"/>
      <c r="B123" s="71"/>
      <c r="C123" s="71"/>
      <c r="D123" s="71"/>
      <c r="E123" s="100" t="s">
        <v>93</v>
      </c>
      <c r="F123" s="99" t="s">
        <v>63</v>
      </c>
      <c r="G123" s="101"/>
      <c r="H123" s="71"/>
      <c r="I123" s="71"/>
      <c r="J123" s="71"/>
      <c r="K123" s="71"/>
      <c r="L123" s="71"/>
      <c r="M123" s="71"/>
      <c r="N123" s="72"/>
      <c r="O123" s="162"/>
      <c r="P123" s="257"/>
      <c r="Q123" s="163"/>
      <c r="R123" s="163"/>
      <c r="S123" s="155"/>
      <c r="T123" s="155"/>
      <c r="U123" s="155"/>
      <c r="V123" s="155"/>
      <c r="W123" s="163"/>
      <c r="X123" s="163"/>
      <c r="Y123" s="163"/>
      <c r="Z123" s="163"/>
      <c r="AA123" s="163"/>
      <c r="AB123" s="155"/>
      <c r="AC123" s="155"/>
      <c r="AD123" s="155"/>
      <c r="AE123" s="155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2"/>
      <c r="AS123" s="162"/>
      <c r="AT123" s="162"/>
      <c r="AU123" s="162"/>
      <c r="AV123" s="162"/>
      <c r="AW123" s="162"/>
      <c r="AX123" s="162"/>
      <c r="AY123" s="162"/>
      <c r="AZ123" s="162"/>
    </row>
    <row r="124" spans="1:52" s="38" customFormat="1" ht="40.5">
      <c r="A124" s="449" t="str">
        <f>E123</f>
        <v>XII.</v>
      </c>
      <c r="B124" s="74" t="s">
        <v>51</v>
      </c>
      <c r="C124" s="451"/>
      <c r="D124" s="52" t="s">
        <v>9</v>
      </c>
      <c r="E124" s="106">
        <f>'Приложение 1 (ОТЧЕТНЫЙ ПЕРИОД)'!E370</f>
        <v>0</v>
      </c>
      <c r="F124" s="106">
        <f>'Приложение 1 (ОТЧЕТНЫЙ ПЕРИОД)'!F370</f>
        <v>0</v>
      </c>
      <c r="G124" s="106">
        <f>'Приложение 1 (ОТЧЕТНЫЙ ПЕРИОД)'!G370</f>
        <v>0</v>
      </c>
      <c r="H124" s="106">
        <f>'Приложение 1 (ОТЧЕТНЫЙ ПЕРИОД)'!H370</f>
        <v>0</v>
      </c>
      <c r="I124" s="106">
        <f>'Приложение 1 (ОТЧЕТНЫЙ ПЕРИОД)'!I370</f>
        <v>0</v>
      </c>
      <c r="J124" s="481"/>
      <c r="K124" s="106">
        <f>'Приложение 1 (ОТЧЕТНЫЙ ПЕРИОД)'!K370</f>
        <v>0</v>
      </c>
      <c r="L124" s="106">
        <f>'Приложение 1 (ОТЧЕТНЫЙ ПЕРИОД)'!L370</f>
        <v>0</v>
      </c>
      <c r="M124" s="106">
        <f>'Приложение 1 (ОТЧЕТНЫЙ ПЕРИОД)'!M370</f>
        <v>0</v>
      </c>
      <c r="N124" s="107">
        <f>'Приложение 1 (ОТЧЕТНЫЙ ПЕРИОД)'!N370</f>
        <v>0</v>
      </c>
      <c r="O124" s="162"/>
      <c r="P124" s="257"/>
      <c r="Q124" s="163"/>
      <c r="R124" s="495" t="str">
        <f>B125</f>
        <v>МЕЖДУНАРОДНАЯ КООПЕРАЦИЯ И ЭКСПОРТ</v>
      </c>
      <c r="S124" s="183" t="str">
        <f>D124</f>
        <v>Всего</v>
      </c>
      <c r="T124" s="183">
        <f>E124</f>
        <v>0</v>
      </c>
      <c r="U124" s="183">
        <f>F124</f>
        <v>0</v>
      </c>
      <c r="V124" s="183">
        <f>G124</f>
        <v>0</v>
      </c>
      <c r="W124" s="183" t="e">
        <f>F124/E124%</f>
        <v>#DIV/0!</v>
      </c>
      <c r="X124" s="184" t="e">
        <f>G124/F124%</f>
        <v>#DIV/0!</v>
      </c>
      <c r="Y124" s="163"/>
      <c r="Z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2"/>
      <c r="AS124" s="162"/>
      <c r="AT124" s="162"/>
      <c r="AU124" s="162"/>
      <c r="AV124" s="162"/>
      <c r="AW124" s="162"/>
      <c r="AX124" s="162"/>
      <c r="AY124" s="162"/>
      <c r="AZ124" s="162"/>
    </row>
    <row r="125" spans="1:52" s="38" customFormat="1" ht="20.25" customHeight="1">
      <c r="A125" s="449"/>
      <c r="B125" s="426" t="str">
        <f>F123</f>
        <v>МЕЖДУНАРОДНАЯ КООПЕРАЦИЯ И ЭКСПОРТ</v>
      </c>
      <c r="C125" s="451"/>
      <c r="D125" s="53" t="s">
        <v>18</v>
      </c>
      <c r="E125" s="103">
        <f>'Приложение 1 (ОТЧЕТНЫЙ ПЕРИОД)'!E371</f>
        <v>0</v>
      </c>
      <c r="F125" s="103">
        <f>'Приложение 1 (ОТЧЕТНЫЙ ПЕРИОД)'!F371</f>
        <v>0</v>
      </c>
      <c r="G125" s="103">
        <f>'Приложение 1 (ОТЧЕТНЫЙ ПЕРИОД)'!G371</f>
        <v>0</v>
      </c>
      <c r="H125" s="103">
        <f>'Приложение 1 (ОТЧЕТНЫЙ ПЕРИОД)'!H371</f>
        <v>0</v>
      </c>
      <c r="I125" s="103">
        <f>'Приложение 1 (ОТЧЕТНЫЙ ПЕРИОД)'!I371</f>
        <v>0</v>
      </c>
      <c r="J125" s="482"/>
      <c r="K125" s="103">
        <f>'Приложение 1 (ОТЧЕТНЫЙ ПЕРИОД)'!K371</f>
        <v>0</v>
      </c>
      <c r="L125" s="103">
        <f>'Приложение 1 (ОТЧЕТНЫЙ ПЕРИОД)'!L371</f>
        <v>0</v>
      </c>
      <c r="M125" s="103">
        <f>'Приложение 1 (ОТЧЕТНЫЙ ПЕРИОД)'!M371</f>
        <v>0</v>
      </c>
      <c r="N125" s="108">
        <f>'Приложение 1 (ОТЧЕТНЫЙ ПЕРИОД)'!N371</f>
        <v>0</v>
      </c>
      <c r="O125" s="162"/>
      <c r="P125" s="257"/>
      <c r="Q125" s="163"/>
      <c r="R125" s="496"/>
      <c r="S125" s="181"/>
      <c r="T125" s="181"/>
      <c r="U125" s="181"/>
      <c r="V125" s="181"/>
      <c r="W125" s="177"/>
      <c r="X125" s="178"/>
      <c r="Y125" s="163"/>
      <c r="Z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2"/>
      <c r="AS125" s="162"/>
      <c r="AT125" s="162"/>
      <c r="AU125" s="162"/>
      <c r="AV125" s="162"/>
      <c r="AW125" s="162"/>
      <c r="AX125" s="162"/>
      <c r="AY125" s="162"/>
      <c r="AZ125" s="162"/>
    </row>
    <row r="126" spans="1:52" s="38" customFormat="1" ht="20.25" customHeight="1">
      <c r="A126" s="449"/>
      <c r="B126" s="427"/>
      <c r="C126" s="451"/>
      <c r="D126" s="53" t="s">
        <v>10</v>
      </c>
      <c r="E126" s="103">
        <f>'Приложение 1 (ОТЧЕТНЫЙ ПЕРИОД)'!E372</f>
        <v>0</v>
      </c>
      <c r="F126" s="103">
        <f>'Приложение 1 (ОТЧЕТНЫЙ ПЕРИОД)'!F372</f>
        <v>0</v>
      </c>
      <c r="G126" s="103">
        <f>'Приложение 1 (ОТЧЕТНЫЙ ПЕРИОД)'!G372</f>
        <v>0</v>
      </c>
      <c r="H126" s="103">
        <f>'Приложение 1 (ОТЧЕТНЫЙ ПЕРИОД)'!H372</f>
        <v>0</v>
      </c>
      <c r="I126" s="103">
        <f>'Приложение 1 (ОТЧЕТНЫЙ ПЕРИОД)'!I372</f>
        <v>0</v>
      </c>
      <c r="J126" s="482"/>
      <c r="K126" s="103">
        <f>'Приложение 1 (ОТЧЕТНЫЙ ПЕРИОД)'!K372</f>
        <v>0</v>
      </c>
      <c r="L126" s="103">
        <f>'Приложение 1 (ОТЧЕТНЫЙ ПЕРИОД)'!L372</f>
        <v>0</v>
      </c>
      <c r="M126" s="103">
        <f>'Приложение 1 (ОТЧЕТНЫЙ ПЕРИОД)'!M372</f>
        <v>0</v>
      </c>
      <c r="N126" s="108">
        <f>'Приложение 1 (ОТЧЕТНЫЙ ПЕРИОД)'!N372</f>
        <v>0</v>
      </c>
      <c r="O126" s="162"/>
      <c r="P126" s="257"/>
      <c r="Q126" s="163"/>
      <c r="R126" s="496"/>
      <c r="S126" s="181"/>
      <c r="T126" s="181"/>
      <c r="U126" s="181"/>
      <c r="V126" s="181"/>
      <c r="W126" s="177"/>
      <c r="X126" s="178"/>
      <c r="Y126" s="163"/>
      <c r="Z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2"/>
      <c r="AS126" s="162"/>
      <c r="AT126" s="162"/>
      <c r="AU126" s="162"/>
      <c r="AV126" s="162"/>
      <c r="AW126" s="162"/>
      <c r="AX126" s="162"/>
      <c r="AY126" s="162"/>
      <c r="AZ126" s="162"/>
    </row>
    <row r="127" spans="1:52" s="38" customFormat="1" ht="21" customHeight="1" thickBot="1">
      <c r="A127" s="450"/>
      <c r="B127" s="428"/>
      <c r="C127" s="452"/>
      <c r="D127" s="95" t="s">
        <v>11</v>
      </c>
      <c r="E127" s="109">
        <f>'Приложение 1 (ОТЧЕТНЫЙ ПЕРИОД)'!E373</f>
        <v>0</v>
      </c>
      <c r="F127" s="109">
        <f>'Приложение 1 (ОТЧЕТНЫЙ ПЕРИОД)'!F373</f>
        <v>0</v>
      </c>
      <c r="G127" s="109">
        <f>'Приложение 1 (ОТЧЕТНЫЙ ПЕРИОД)'!G373</f>
        <v>0</v>
      </c>
      <c r="H127" s="109">
        <f>'Приложение 1 (ОТЧЕТНЫЙ ПЕРИОД)'!H373</f>
        <v>0</v>
      </c>
      <c r="I127" s="109">
        <f>'Приложение 1 (ОТЧЕТНЫЙ ПЕРИОД)'!I373</f>
        <v>0</v>
      </c>
      <c r="J127" s="483"/>
      <c r="K127" s="109">
        <f>'Приложение 1 (ОТЧЕТНЫЙ ПЕРИОД)'!K373</f>
        <v>0</v>
      </c>
      <c r="L127" s="109">
        <f>'Приложение 1 (ОТЧЕТНЫЙ ПЕРИОД)'!L373</f>
        <v>0</v>
      </c>
      <c r="M127" s="109">
        <f>'Приложение 1 (ОТЧЕТНЫЙ ПЕРИОД)'!M373</f>
        <v>0</v>
      </c>
      <c r="N127" s="110">
        <f>'Приложение 1 (ОТЧЕТНЫЙ ПЕРИОД)'!N373</f>
        <v>0</v>
      </c>
      <c r="O127" s="162"/>
      <c r="P127" s="257"/>
      <c r="Q127" s="163"/>
      <c r="R127" s="497"/>
      <c r="S127" s="182"/>
      <c r="T127" s="182"/>
      <c r="U127" s="182"/>
      <c r="V127" s="182"/>
      <c r="W127" s="179"/>
      <c r="X127" s="180"/>
      <c r="Y127" s="163"/>
      <c r="Z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2"/>
      <c r="AS127" s="162"/>
      <c r="AT127" s="162"/>
      <c r="AU127" s="162"/>
      <c r="AV127" s="162"/>
      <c r="AW127" s="162"/>
      <c r="AX127" s="162"/>
      <c r="AY127" s="162"/>
      <c r="AZ127" s="162"/>
    </row>
    <row r="128" spans="1:52" s="38" customFormat="1" ht="23.25">
      <c r="A128"/>
      <c r="B128"/>
      <c r="C128" s="115"/>
      <c r="D128" s="116" t="s">
        <v>65</v>
      </c>
      <c r="E128" s="117">
        <f>E125+E126+E127</f>
        <v>0</v>
      </c>
      <c r="F128" s="117">
        <f>F125+F126+F127</f>
        <v>0</v>
      </c>
      <c r="G128" s="117">
        <f>G125+G126+G127</f>
        <v>0</v>
      </c>
      <c r="H128" s="117">
        <f>H125+H126+H127</f>
        <v>0</v>
      </c>
      <c r="I128" s="117">
        <f>I125+I126+I127</f>
        <v>0</v>
      </c>
      <c r="J128" s="117"/>
      <c r="K128" s="117">
        <f>K125+K126+K127</f>
        <v>0</v>
      </c>
      <c r="L128" s="117">
        <f>L125+L126+L127</f>
        <v>0</v>
      </c>
      <c r="M128" s="117">
        <f>M125+M126+M127</f>
        <v>0</v>
      </c>
      <c r="N128" s="117">
        <f>N125+N126+N127</f>
        <v>0</v>
      </c>
      <c r="O128" s="167"/>
      <c r="P128" s="261">
        <f>SUM(E128:O128)</f>
        <v>0</v>
      </c>
      <c r="Q128" s="163"/>
      <c r="R128" s="163"/>
      <c r="S128" s="155"/>
      <c r="T128" s="155"/>
      <c r="U128" s="155"/>
      <c r="V128" s="155"/>
      <c r="W128" s="163"/>
      <c r="X128" s="163"/>
      <c r="Y128" s="163"/>
      <c r="Z128" s="163"/>
      <c r="AA128" s="163"/>
      <c r="AB128" s="155"/>
      <c r="AC128" s="155"/>
      <c r="AD128" s="155"/>
      <c r="AE128" s="155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2"/>
      <c r="AS128" s="162"/>
      <c r="AT128" s="162"/>
      <c r="AU128" s="162"/>
      <c r="AV128" s="162"/>
      <c r="AW128" s="162"/>
      <c r="AX128" s="162"/>
      <c r="AY128" s="162"/>
      <c r="AZ128" s="162"/>
    </row>
    <row r="129" spans="1:52" s="38" customFormat="1" ht="23.25">
      <c r="A129"/>
      <c r="B129"/>
      <c r="C129"/>
      <c r="D129" s="114" t="s">
        <v>65</v>
      </c>
      <c r="E129" s="113">
        <f>E128-E124</f>
        <v>0</v>
      </c>
      <c r="F129" s="113">
        <f>F128-F124</f>
        <v>0</v>
      </c>
      <c r="G129" s="113">
        <f>G128-G124</f>
        <v>0</v>
      </c>
      <c r="H129" s="113">
        <f>H128-H124</f>
        <v>0</v>
      </c>
      <c r="I129" s="113">
        <f>I128-I124</f>
        <v>0</v>
      </c>
      <c r="J129" s="113"/>
      <c r="K129" s="113">
        <f>K128-K124</f>
        <v>0</v>
      </c>
      <c r="L129" s="113">
        <f>L128-L124</f>
        <v>0</v>
      </c>
      <c r="M129" s="113">
        <f>M128-M124</f>
        <v>0</v>
      </c>
      <c r="N129" s="113">
        <f>N128-N124</f>
        <v>0</v>
      </c>
      <c r="O129" s="159"/>
      <c r="P129" s="260">
        <f>SUM(E129:O129)</f>
        <v>0</v>
      </c>
      <c r="Q129" s="163"/>
      <c r="R129" s="163"/>
      <c r="S129" s="155"/>
      <c r="T129" s="155"/>
      <c r="U129" s="155"/>
      <c r="V129" s="155"/>
      <c r="W129" s="163"/>
      <c r="X129" s="163"/>
      <c r="Y129" s="163"/>
      <c r="Z129" s="163"/>
      <c r="AA129" s="163"/>
      <c r="AB129" s="155"/>
      <c r="AC129" s="155"/>
      <c r="AD129" s="155"/>
      <c r="AE129" s="155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2"/>
      <c r="AS129" s="162"/>
      <c r="AT129" s="162"/>
      <c r="AU129" s="162"/>
      <c r="AV129" s="162"/>
      <c r="AW129" s="162"/>
      <c r="AX129" s="162"/>
      <c r="AY129" s="162"/>
      <c r="AZ129" s="162"/>
    </row>
    <row r="130" spans="15:52" s="38" customFormat="1" ht="15">
      <c r="O130" s="162"/>
      <c r="P130" s="257"/>
      <c r="Q130" s="163"/>
      <c r="R130" s="163"/>
      <c r="S130" s="155"/>
      <c r="T130" s="155"/>
      <c r="U130" s="155"/>
      <c r="V130" s="155"/>
      <c r="W130" s="163"/>
      <c r="X130" s="163"/>
      <c r="Y130" s="163"/>
      <c r="Z130" s="163"/>
      <c r="AA130" s="163"/>
      <c r="AB130" s="155"/>
      <c r="AC130" s="155"/>
      <c r="AD130" s="155"/>
      <c r="AE130" s="155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2"/>
      <c r="AS130" s="162"/>
      <c r="AT130" s="162"/>
      <c r="AU130" s="162"/>
      <c r="AV130" s="162"/>
      <c r="AW130" s="162"/>
      <c r="AX130" s="162"/>
      <c r="AY130" s="162"/>
      <c r="AZ130" s="162"/>
    </row>
    <row r="131" spans="15:52" s="38" customFormat="1" ht="18" customHeight="1" thickBot="1">
      <c r="O131" s="162"/>
      <c r="P131" s="257"/>
      <c r="Q131" s="163"/>
      <c r="R131" s="163"/>
      <c r="S131" s="155"/>
      <c r="T131" s="155"/>
      <c r="U131" s="155"/>
      <c r="V131" s="155"/>
      <c r="W131" s="163"/>
      <c r="X131" s="163"/>
      <c r="Y131" s="163"/>
      <c r="Z131" s="163"/>
      <c r="AA131" s="163"/>
      <c r="AB131" s="155"/>
      <c r="AC131" s="155"/>
      <c r="AD131" s="155"/>
      <c r="AE131" s="155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2"/>
      <c r="AS131" s="162"/>
      <c r="AT131" s="162"/>
      <c r="AU131" s="162"/>
      <c r="AV131" s="162"/>
      <c r="AW131" s="162"/>
      <c r="AX131" s="162"/>
      <c r="AY131" s="162"/>
      <c r="AZ131" s="162"/>
    </row>
    <row r="132" spans="1:14" ht="39" customHeight="1" thickBot="1">
      <c r="A132" s="413" t="s">
        <v>64</v>
      </c>
      <c r="B132" s="414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5"/>
    </row>
    <row r="133" spans="1:52" s="32" customFormat="1" ht="7.5" customHeight="1" thickBo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170"/>
      <c r="P133" s="257"/>
      <c r="Q133" s="171"/>
      <c r="R133" s="171"/>
      <c r="S133" s="158"/>
      <c r="T133" s="158"/>
      <c r="U133" s="158"/>
      <c r="V133" s="158"/>
      <c r="W133" s="171"/>
      <c r="X133" s="171"/>
      <c r="Y133" s="171"/>
      <c r="Z133" s="171"/>
      <c r="AA133" s="171"/>
      <c r="AB133" s="158"/>
      <c r="AC133" s="158"/>
      <c r="AD133" s="158"/>
      <c r="AE133" s="158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0"/>
      <c r="AS133" s="170"/>
      <c r="AT133" s="170"/>
      <c r="AU133" s="170"/>
      <c r="AV133" s="170"/>
      <c r="AW133" s="170"/>
      <c r="AX133" s="170"/>
      <c r="AY133" s="170"/>
      <c r="AZ133" s="170"/>
    </row>
    <row r="134" spans="1:52" s="49" customFormat="1" ht="22.5" customHeight="1">
      <c r="A134" s="446"/>
      <c r="B134" s="440" t="s">
        <v>49</v>
      </c>
      <c r="C134" s="443"/>
      <c r="D134" s="73" t="s">
        <v>9</v>
      </c>
      <c r="E134" s="78">
        <f>'Приложение 1 (ОТЧЕТНЫЙ ПЕРИОД)'!E380</f>
        <v>56.35341000000001</v>
      </c>
      <c r="F134" s="78">
        <f>'Приложение 1 (ОТЧЕТНЫЙ ПЕРИОД)'!F380</f>
        <v>51.850988760000014</v>
      </c>
      <c r="G134" s="78">
        <f>'Приложение 1 (ОТЧЕТНЫЙ ПЕРИОД)'!G380</f>
        <v>43.45404876</v>
      </c>
      <c r="H134" s="78">
        <f>'Приложение 1 (ОТЧЕТНЫЙ ПЕРИОД)'!H380</f>
        <v>71.32275000000001</v>
      </c>
      <c r="I134" s="78">
        <f>'Приложение 1 (ОТЧЕТНЫЙ ПЕРИОД)'!I380</f>
        <v>291.13689999999997</v>
      </c>
      <c r="J134" s="430"/>
      <c r="K134" s="78">
        <f>'Приложение 1 (ОТЧЕТНЫЙ ПЕРИОД)'!K380</f>
        <v>337.86999999999995</v>
      </c>
      <c r="L134" s="78">
        <f>'Приложение 1 (ОТЧЕТНЫЙ ПЕРИОД)'!L380</f>
        <v>183.78090000000003</v>
      </c>
      <c r="M134" s="78">
        <f>'Приложение 1 (ОТЧЕТНЫЙ ПЕРИОД)'!M380</f>
        <v>0</v>
      </c>
      <c r="N134" s="79">
        <f>'Приложение 1 (ОТЧЕТНЫЙ ПЕРИОД)'!N380</f>
        <v>940.46396</v>
      </c>
      <c r="O134" s="172"/>
      <c r="P134" s="257"/>
      <c r="Q134" s="173"/>
      <c r="R134" s="505" t="str">
        <f>B134</f>
        <v>Всего субсидий из бюджета на инвестиционные цели вне национальных проектов</v>
      </c>
      <c r="S134" s="443" t="str">
        <f>D134</f>
        <v>Всего</v>
      </c>
      <c r="T134" s="118">
        <f>E134</f>
        <v>56.35341000000001</v>
      </c>
      <c r="U134" s="118">
        <f>F134</f>
        <v>51.850988760000014</v>
      </c>
      <c r="V134" s="118">
        <f>G134</f>
        <v>43.45404876</v>
      </c>
      <c r="W134" s="118">
        <f>F134/E134%</f>
        <v>92.01038368396873</v>
      </c>
      <c r="X134" s="185">
        <f>G134/F134%</f>
        <v>83.80563186776149</v>
      </c>
      <c r="Y134" s="173"/>
      <c r="Z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2"/>
      <c r="AS134" s="172"/>
      <c r="AT134" s="172"/>
      <c r="AU134" s="172"/>
      <c r="AV134" s="172"/>
      <c r="AW134" s="172"/>
      <c r="AX134" s="172"/>
      <c r="AY134" s="172"/>
      <c r="AZ134" s="172"/>
    </row>
    <row r="135" spans="1:52" s="49" customFormat="1" ht="22.5" customHeight="1">
      <c r="A135" s="447"/>
      <c r="B135" s="441"/>
      <c r="C135" s="444"/>
      <c r="D135" s="68" t="s">
        <v>18</v>
      </c>
      <c r="E135" s="93">
        <f>'Приложение 1 (ОТЧЕТНЫЙ ПЕРИОД)'!E381</f>
        <v>3.79079</v>
      </c>
      <c r="F135" s="93">
        <f>'Приложение 1 (ОТЧЕТНЫЙ ПЕРИОД)'!F381</f>
        <v>3.45528</v>
      </c>
      <c r="G135" s="93">
        <f>'Приложение 1 (ОТЧЕТНЫЙ ПЕРИОД)'!G381</f>
        <v>3.45528</v>
      </c>
      <c r="H135" s="93">
        <f>'Приложение 1 (ОТЧЕТНЫЙ ПЕРИОД)'!H381</f>
        <v>21.12</v>
      </c>
      <c r="I135" s="93">
        <f>'Приложение 1 (ОТЧЕТНЫЙ ПЕРИОД)'!I381</f>
        <v>240.856</v>
      </c>
      <c r="J135" s="431"/>
      <c r="K135" s="93">
        <f>'Приложение 1 (ОТЧЕТНЫЙ ПЕРИОД)'!K381</f>
        <v>293.91999999999996</v>
      </c>
      <c r="L135" s="93">
        <f>'Приложение 1 (ОТЧЕТНЫЙ ПЕРИОД)'!L381</f>
        <v>158.4</v>
      </c>
      <c r="M135" s="93">
        <f>'Приложение 1 (ОТЧЕТНЫЙ ПЕРИОД)'!M381</f>
        <v>0</v>
      </c>
      <c r="N135" s="112">
        <f>'Приложение 1 (ОТЧЕТНЫЙ ПЕРИОД)'!N381</f>
        <v>718.08679</v>
      </c>
      <c r="O135" s="172"/>
      <c r="P135" s="257"/>
      <c r="Q135" s="173"/>
      <c r="R135" s="506"/>
      <c r="S135" s="444"/>
      <c r="T135" s="181"/>
      <c r="U135" s="181"/>
      <c r="V135" s="181"/>
      <c r="W135" s="177"/>
      <c r="X135" s="178"/>
      <c r="Y135" s="173"/>
      <c r="Z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2"/>
      <c r="AS135" s="172"/>
      <c r="AT135" s="172"/>
      <c r="AU135" s="172"/>
      <c r="AV135" s="172"/>
      <c r="AW135" s="172"/>
      <c r="AX135" s="172"/>
      <c r="AY135" s="172"/>
      <c r="AZ135" s="172"/>
    </row>
    <row r="136" spans="1:52" s="49" customFormat="1" ht="22.5" customHeight="1">
      <c r="A136" s="447"/>
      <c r="B136" s="441"/>
      <c r="C136" s="444"/>
      <c r="D136" s="68" t="s">
        <v>10</v>
      </c>
      <c r="E136" s="93">
        <f>'Приложение 1 (ОТЧЕТНЫЙ ПЕРИОД)'!E382</f>
        <v>48.89019000000001</v>
      </c>
      <c r="F136" s="93">
        <f>'Приложение 1 (ОТЧЕТНЫЙ ПЕРИОД)'!F382</f>
        <v>44.76453707000001</v>
      </c>
      <c r="G136" s="93">
        <f>'Приложение 1 (ОТЧЕТНЫЙ ПЕРИОД)'!G382</f>
        <v>36.39458707</v>
      </c>
      <c r="H136" s="93">
        <f>'Приложение 1 (ОТЧЕТНЫЙ ПЕРИОД)'!H382</f>
        <v>39.94512</v>
      </c>
      <c r="I136" s="93">
        <f>'Приложение 1 (ОТЧЕТНЫЙ ПЕРИОД)'!I382</f>
        <v>40.04231</v>
      </c>
      <c r="J136" s="431"/>
      <c r="K136" s="93">
        <f>'Приложение 1 (ОТЧЕТНЫЙ ПЕРИОД)'!K382</f>
        <v>43.7089</v>
      </c>
      <c r="L136" s="93">
        <f>'Приложение 1 (ОТЧЕТНЫЙ ПЕРИОД)'!L382</f>
        <v>25.2342</v>
      </c>
      <c r="M136" s="93">
        <f>'Приложение 1 (ОТЧЕТНЫЙ ПЕРИОД)'!M382</f>
        <v>0</v>
      </c>
      <c r="N136" s="112">
        <f>'Приложение 1 (ОТЧЕТНЫЙ ПЕРИОД)'!N382</f>
        <v>197.82072000000005</v>
      </c>
      <c r="O136" s="172"/>
      <c r="P136" s="257"/>
      <c r="Q136" s="173"/>
      <c r="R136" s="506"/>
      <c r="S136" s="444"/>
      <c r="T136" s="181"/>
      <c r="U136" s="181"/>
      <c r="V136" s="181"/>
      <c r="W136" s="177"/>
      <c r="X136" s="178"/>
      <c r="Y136" s="173"/>
      <c r="Z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2"/>
      <c r="AS136" s="172"/>
      <c r="AT136" s="172"/>
      <c r="AU136" s="172"/>
      <c r="AV136" s="172"/>
      <c r="AW136" s="172"/>
      <c r="AX136" s="172"/>
      <c r="AY136" s="172"/>
      <c r="AZ136" s="172"/>
    </row>
    <row r="137" spans="1:52" s="49" customFormat="1" ht="22.5" customHeight="1" thickBot="1">
      <c r="A137" s="448"/>
      <c r="B137" s="442"/>
      <c r="C137" s="445"/>
      <c r="D137" s="67" t="s">
        <v>11</v>
      </c>
      <c r="E137" s="91">
        <f>'Приложение 1 (ОТЧЕТНЫЙ ПЕРИОД)'!E383</f>
        <v>3.6724299999999994</v>
      </c>
      <c r="F137" s="91">
        <f>'Приложение 1 (ОТЧЕТНЫЙ ПЕРИОД)'!F383</f>
        <v>3.6311716899999995</v>
      </c>
      <c r="G137" s="91">
        <f>'Приложение 1 (ОТЧЕТНЫЙ ПЕРИОД)'!G383</f>
        <v>3.6041816899999994</v>
      </c>
      <c r="H137" s="91">
        <f>'Приложение 1 (ОТЧЕТНЫЙ ПЕРИОД)'!H383</f>
        <v>10.25763</v>
      </c>
      <c r="I137" s="91">
        <f>'Приложение 1 (ОТЧЕТНЫЙ ПЕРИОД)'!I383</f>
        <v>10.23859</v>
      </c>
      <c r="J137" s="432"/>
      <c r="K137" s="91">
        <f>'Приложение 1 (ОТЧЕТНЫЙ ПЕРИОД)'!K383</f>
        <v>0.24110000000000004</v>
      </c>
      <c r="L137" s="91">
        <f>'Приложение 1 (ОТЧЕТНЫЙ ПЕРИОД)'!L383</f>
        <v>0.1467</v>
      </c>
      <c r="M137" s="91">
        <f>'Приложение 1 (ОТЧЕТНЫЙ ПЕРИОД)'!M383</f>
        <v>0</v>
      </c>
      <c r="N137" s="92">
        <f>'Приложение 1 (ОТЧЕТНЫЙ ПЕРИОД)'!N383</f>
        <v>24.556449999999998</v>
      </c>
      <c r="O137" s="172"/>
      <c r="P137" s="257"/>
      <c r="Q137" s="173"/>
      <c r="R137" s="507"/>
      <c r="S137" s="445"/>
      <c r="T137" s="182"/>
      <c r="U137" s="182"/>
      <c r="V137" s="182"/>
      <c r="W137" s="179"/>
      <c r="X137" s="180"/>
      <c r="Y137" s="173"/>
      <c r="Z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2"/>
      <c r="AS137" s="172"/>
      <c r="AT137" s="172"/>
      <c r="AU137" s="172"/>
      <c r="AV137" s="172"/>
      <c r="AW137" s="172"/>
      <c r="AX137" s="172"/>
      <c r="AY137" s="172"/>
      <c r="AZ137" s="172"/>
    </row>
    <row r="138" spans="3:16" ht="23.25">
      <c r="C138" s="115"/>
      <c r="D138" s="116" t="s">
        <v>65</v>
      </c>
      <c r="E138" s="117">
        <f>E135+E136+E137</f>
        <v>56.35341000000001</v>
      </c>
      <c r="F138" s="117">
        <f>F135+F136+F137</f>
        <v>51.850988760000014</v>
      </c>
      <c r="G138" s="117">
        <f>G135+G136+G137</f>
        <v>43.45404876</v>
      </c>
      <c r="H138" s="117">
        <f>H135+H136+H137</f>
        <v>71.32275000000001</v>
      </c>
      <c r="I138" s="117">
        <f>I135+I136+I137</f>
        <v>291.13689999999997</v>
      </c>
      <c r="J138" s="117"/>
      <c r="K138" s="117">
        <f>K135+K136+K137</f>
        <v>337.86999999999995</v>
      </c>
      <c r="L138" s="117">
        <f>L135+L136+L137</f>
        <v>183.78090000000003</v>
      </c>
      <c r="M138" s="117">
        <f>M135+M136+M137</f>
        <v>0</v>
      </c>
      <c r="N138" s="117">
        <f>N135+N136+N137</f>
        <v>940.46396</v>
      </c>
      <c r="O138" s="167"/>
      <c r="P138" s="261">
        <f>SUM(E138:O138)</f>
        <v>1976.23295752</v>
      </c>
    </row>
    <row r="139" spans="4:16" ht="23.25">
      <c r="D139" s="114" t="s">
        <v>65</v>
      </c>
      <c r="E139" s="113">
        <f>E138-E134</f>
        <v>0</v>
      </c>
      <c r="F139" s="113">
        <f>F138-F134</f>
        <v>0</v>
      </c>
      <c r="G139" s="113">
        <f>G138-G134</f>
        <v>0</v>
      </c>
      <c r="H139" s="113">
        <f>H138-H134</f>
        <v>0</v>
      </c>
      <c r="I139" s="113">
        <f>I138-I134</f>
        <v>0</v>
      </c>
      <c r="J139" s="113"/>
      <c r="K139" s="113">
        <f>K138-K134</f>
        <v>0</v>
      </c>
      <c r="L139" s="113">
        <f>L138-L134</f>
        <v>0</v>
      </c>
      <c r="M139" s="113">
        <f>M138-M134</f>
        <v>0</v>
      </c>
      <c r="N139" s="113">
        <f>N138-N134</f>
        <v>0</v>
      </c>
      <c r="P139" s="260">
        <f>SUM(E139:O139)</f>
        <v>0</v>
      </c>
    </row>
    <row r="140" spans="18:24" ht="20.25">
      <c r="R140" s="265"/>
      <c r="S140" s="266"/>
      <c r="T140" s="266"/>
      <c r="U140" s="266"/>
      <c r="V140" s="266"/>
      <c r="W140" s="265"/>
      <c r="X140" s="265"/>
    </row>
    <row r="141" spans="18:24" ht="30.75">
      <c r="R141" s="267" t="s">
        <v>94</v>
      </c>
      <c r="S141" s="266"/>
      <c r="T141" s="266"/>
      <c r="U141" s="266"/>
      <c r="V141" s="266"/>
      <c r="W141" s="265"/>
      <c r="X141" s="265"/>
    </row>
    <row r="143" ht="20.25">
      <c r="X143" s="153" t="s">
        <v>81</v>
      </c>
    </row>
    <row r="144" spans="18:24" ht="57" customHeight="1" thickBot="1">
      <c r="R144" s="209" t="s">
        <v>69</v>
      </c>
      <c r="W144" s="161"/>
      <c r="X144" s="161"/>
    </row>
    <row r="145" spans="18:24" ht="237" thickBot="1">
      <c r="R145" s="174" t="str">
        <f>R4</f>
        <v>Яковлевский муниципальный район  </v>
      </c>
      <c r="S145" s="175" t="s">
        <v>70</v>
      </c>
      <c r="T145" s="175" t="s">
        <v>71</v>
      </c>
      <c r="U145" s="175" t="s">
        <v>73</v>
      </c>
      <c r="V145" s="226" t="str">
        <f>V4</f>
        <v>профинанси-ровано (кассовый расход) /исполнение 
на 16.12.2019</v>
      </c>
      <c r="W145" s="175" t="s">
        <v>68</v>
      </c>
      <c r="X145" s="176" t="s">
        <v>67</v>
      </c>
    </row>
    <row r="146" spans="18:24" ht="25.5">
      <c r="R146" s="498" t="str">
        <f>R5</f>
        <v>ВСЕГО </v>
      </c>
      <c r="S146" s="76" t="str">
        <f>S5</f>
        <v>Всего</v>
      </c>
      <c r="T146" s="76">
        <f>T5</f>
        <v>82.05915871</v>
      </c>
      <c r="U146" s="76">
        <f>U5</f>
        <v>75.33944647000001</v>
      </c>
      <c r="V146" s="76">
        <f>V5</f>
        <v>51.325353299999996</v>
      </c>
      <c r="W146" s="76">
        <f>W5</f>
        <v>91.81113681198256</v>
      </c>
      <c r="X146" s="76">
        <f>X5</f>
        <v>68.12547172142767</v>
      </c>
    </row>
    <row r="147" spans="18:24" ht="20.25">
      <c r="R147" s="499"/>
      <c r="S147" s="181"/>
      <c r="T147" s="181"/>
      <c r="U147" s="181"/>
      <c r="V147" s="181"/>
      <c r="W147" s="177"/>
      <c r="X147" s="178"/>
    </row>
    <row r="148" spans="18:24" ht="20.25">
      <c r="R148" s="499"/>
      <c r="S148" s="181"/>
      <c r="T148" s="181"/>
      <c r="U148" s="181"/>
      <c r="V148" s="181"/>
      <c r="W148" s="177"/>
      <c r="X148" s="178"/>
    </row>
    <row r="149" spans="18:24" ht="21" thickBot="1">
      <c r="R149" s="500"/>
      <c r="S149" s="182"/>
      <c r="T149" s="182"/>
      <c r="U149" s="182"/>
      <c r="V149" s="182"/>
      <c r="W149" s="179"/>
      <c r="X149" s="180"/>
    </row>
    <row r="150" spans="18:24" ht="25.5">
      <c r="R150" s="501" t="str">
        <f aca="true" t="shared" si="7" ref="R150:X150">R36</f>
        <v>ДЕМОГРАФИЯ</v>
      </c>
      <c r="S150" s="183" t="str">
        <f t="shared" si="7"/>
        <v>Всего</v>
      </c>
      <c r="T150" s="183">
        <f t="shared" si="7"/>
        <v>12.124028710000001</v>
      </c>
      <c r="U150" s="183">
        <f t="shared" si="7"/>
        <v>11.355944710000001</v>
      </c>
      <c r="V150" s="183">
        <f t="shared" si="7"/>
        <v>2.98155154</v>
      </c>
      <c r="W150" s="183">
        <f t="shared" si="7"/>
        <v>93.66477910625139</v>
      </c>
      <c r="X150" s="183">
        <f t="shared" si="7"/>
        <v>26.25542494385744</v>
      </c>
    </row>
    <row r="151" spans="18:24" ht="20.25">
      <c r="R151" s="502"/>
      <c r="S151" s="181"/>
      <c r="T151" s="181"/>
      <c r="U151" s="181"/>
      <c r="V151" s="181"/>
      <c r="W151" s="177"/>
      <c r="X151" s="178"/>
    </row>
    <row r="152" spans="18:24" ht="20.25">
      <c r="R152" s="502"/>
      <c r="S152" s="181"/>
      <c r="T152" s="181"/>
      <c r="U152" s="181"/>
      <c r="V152" s="181"/>
      <c r="W152" s="177"/>
      <c r="X152" s="178"/>
    </row>
    <row r="153" spans="18:24" ht="21" thickBot="1">
      <c r="R153" s="503"/>
      <c r="S153" s="182"/>
      <c r="T153" s="182"/>
      <c r="U153" s="182"/>
      <c r="V153" s="182"/>
      <c r="W153" s="179"/>
      <c r="X153" s="180"/>
    </row>
    <row r="154" spans="18:24" ht="25.5">
      <c r="R154" s="501" t="str">
        <f aca="true" t="shared" si="8" ref="R154:X154">R43</f>
        <v>ЗДРАВООХРАНЕНИЕ</v>
      </c>
      <c r="S154" s="183" t="str">
        <f t="shared" si="8"/>
        <v>Всего</v>
      </c>
      <c r="T154" s="183">
        <f t="shared" si="8"/>
        <v>0</v>
      </c>
      <c r="U154" s="183">
        <f t="shared" si="8"/>
        <v>0</v>
      </c>
      <c r="V154" s="183">
        <f t="shared" si="8"/>
        <v>0</v>
      </c>
      <c r="W154" s="183" t="e">
        <f t="shared" si="8"/>
        <v>#DIV/0!</v>
      </c>
      <c r="X154" s="183" t="e">
        <f t="shared" si="8"/>
        <v>#DIV/0!</v>
      </c>
    </row>
    <row r="155" spans="18:24" ht="20.25">
      <c r="R155" s="502"/>
      <c r="S155" s="181"/>
      <c r="T155" s="181"/>
      <c r="U155" s="181"/>
      <c r="V155" s="181"/>
      <c r="W155" s="177"/>
      <c r="X155" s="178"/>
    </row>
    <row r="156" spans="18:24" ht="20.25">
      <c r="R156" s="502"/>
      <c r="S156" s="181"/>
      <c r="T156" s="181"/>
      <c r="U156" s="181"/>
      <c r="V156" s="181"/>
      <c r="W156" s="177"/>
      <c r="X156" s="178"/>
    </row>
    <row r="157" spans="18:24" ht="21" thickBot="1">
      <c r="R157" s="503"/>
      <c r="S157" s="182"/>
      <c r="T157" s="182"/>
      <c r="U157" s="182"/>
      <c r="V157" s="182"/>
      <c r="W157" s="179"/>
      <c r="X157" s="180"/>
    </row>
    <row r="158" spans="18:24" ht="25.5">
      <c r="R158" s="501" t="str">
        <f aca="true" t="shared" si="9" ref="R158:X158">R61</f>
        <v>ОБРАЗОВАНИЕ</v>
      </c>
      <c r="S158" s="183" t="str">
        <f t="shared" si="9"/>
        <v>Всего</v>
      </c>
      <c r="T158" s="183">
        <f t="shared" si="9"/>
        <v>0</v>
      </c>
      <c r="U158" s="183">
        <f t="shared" si="9"/>
        <v>0</v>
      </c>
      <c r="V158" s="183">
        <f t="shared" si="9"/>
        <v>0</v>
      </c>
      <c r="W158" s="183" t="e">
        <f t="shared" si="9"/>
        <v>#DIV/0!</v>
      </c>
      <c r="X158" s="183" t="e">
        <f t="shared" si="9"/>
        <v>#DIV/0!</v>
      </c>
    </row>
    <row r="159" spans="18:24" ht="20.25">
      <c r="R159" s="502"/>
      <c r="S159" s="181"/>
      <c r="T159" s="181"/>
      <c r="U159" s="181"/>
      <c r="V159" s="181"/>
      <c r="W159" s="177"/>
      <c r="X159" s="178"/>
    </row>
    <row r="160" spans="18:24" ht="20.25">
      <c r="R160" s="502"/>
      <c r="S160" s="181"/>
      <c r="T160" s="181"/>
      <c r="U160" s="181"/>
      <c r="V160" s="181"/>
      <c r="W160" s="177"/>
      <c r="X160" s="178"/>
    </row>
    <row r="161" spans="18:24" ht="21" thickBot="1">
      <c r="R161" s="503"/>
      <c r="S161" s="182"/>
      <c r="T161" s="182"/>
      <c r="U161" s="182"/>
      <c r="V161" s="182"/>
      <c r="W161" s="179"/>
      <c r="X161" s="180"/>
    </row>
    <row r="162" spans="18:24" ht="25.5">
      <c r="R162" s="501" t="str">
        <f aca="true" t="shared" si="10" ref="R162:X162">R68</f>
        <v>ЖИЛЬЕ И ГОРОДСКАЯ СРЕДА</v>
      </c>
      <c r="S162" s="183" t="str">
        <f t="shared" si="10"/>
        <v>Всего</v>
      </c>
      <c r="T162" s="183">
        <f t="shared" si="10"/>
        <v>0</v>
      </c>
      <c r="U162" s="183">
        <f t="shared" si="10"/>
        <v>0</v>
      </c>
      <c r="V162" s="183">
        <f t="shared" si="10"/>
        <v>0</v>
      </c>
      <c r="W162" s="183" t="e">
        <f t="shared" si="10"/>
        <v>#DIV/0!</v>
      </c>
      <c r="X162" s="183" t="e">
        <f t="shared" si="10"/>
        <v>#DIV/0!</v>
      </c>
    </row>
    <row r="163" spans="18:24" ht="20.25">
      <c r="R163" s="502"/>
      <c r="S163" s="181"/>
      <c r="T163" s="181"/>
      <c r="U163" s="181"/>
      <c r="V163" s="181"/>
      <c r="W163" s="177"/>
      <c r="X163" s="178"/>
    </row>
    <row r="164" spans="18:24" ht="20.25">
      <c r="R164" s="502"/>
      <c r="S164" s="181"/>
      <c r="T164" s="181"/>
      <c r="U164" s="181"/>
      <c r="V164" s="181"/>
      <c r="W164" s="177"/>
      <c r="X164" s="178"/>
    </row>
    <row r="165" spans="18:24" ht="21" thickBot="1">
      <c r="R165" s="503"/>
      <c r="S165" s="182"/>
      <c r="T165" s="182"/>
      <c r="U165" s="182"/>
      <c r="V165" s="182"/>
      <c r="W165" s="179"/>
      <c r="X165" s="180"/>
    </row>
    <row r="166" spans="18:24" ht="25.5">
      <c r="R166" s="501" t="str">
        <f aca="true" t="shared" si="11" ref="R166:X166">R75</f>
        <v>ЭКОЛОГИЯ</v>
      </c>
      <c r="S166" s="183" t="str">
        <f t="shared" si="11"/>
        <v>Всего</v>
      </c>
      <c r="T166" s="183">
        <f t="shared" si="11"/>
        <v>0</v>
      </c>
      <c r="U166" s="183">
        <f t="shared" si="11"/>
        <v>0</v>
      </c>
      <c r="V166" s="183">
        <f t="shared" si="11"/>
        <v>0</v>
      </c>
      <c r="W166" s="183" t="e">
        <f t="shared" si="11"/>
        <v>#DIV/0!</v>
      </c>
      <c r="X166" s="183" t="e">
        <f t="shared" si="11"/>
        <v>#DIV/0!</v>
      </c>
    </row>
    <row r="167" spans="18:24" ht="20.25">
      <c r="R167" s="502"/>
      <c r="S167" s="181"/>
      <c r="T167" s="181"/>
      <c r="U167" s="181"/>
      <c r="V167" s="181"/>
      <c r="W167" s="177"/>
      <c r="X167" s="178"/>
    </row>
    <row r="168" spans="18:24" ht="20.25">
      <c r="R168" s="502"/>
      <c r="S168" s="181"/>
      <c r="T168" s="181"/>
      <c r="U168" s="181"/>
      <c r="V168" s="181"/>
      <c r="W168" s="177"/>
      <c r="X168" s="178"/>
    </row>
    <row r="169" spans="18:24" ht="21" thickBot="1">
      <c r="R169" s="503"/>
      <c r="S169" s="182"/>
      <c r="T169" s="182"/>
      <c r="U169" s="182"/>
      <c r="V169" s="182"/>
      <c r="W169" s="179"/>
      <c r="X169" s="180"/>
    </row>
    <row r="170" spans="18:24" ht="25.5">
      <c r="R170" s="501" t="str">
        <f aca="true" t="shared" si="12" ref="R170:X170">R82</f>
        <v>БЕЗОПАСНЫЕ И КАЧЕСТВЕННЫЕ АВТОМОБИЛЬНЫЕ ДОРОГИ</v>
      </c>
      <c r="S170" s="183" t="str">
        <f t="shared" si="12"/>
        <v>Всего</v>
      </c>
      <c r="T170" s="183">
        <f t="shared" si="12"/>
        <v>0</v>
      </c>
      <c r="U170" s="183">
        <f t="shared" si="12"/>
        <v>0</v>
      </c>
      <c r="V170" s="183">
        <f t="shared" si="12"/>
        <v>0</v>
      </c>
      <c r="W170" s="183" t="e">
        <f t="shared" si="12"/>
        <v>#DIV/0!</v>
      </c>
      <c r="X170" s="183" t="e">
        <f t="shared" si="12"/>
        <v>#DIV/0!</v>
      </c>
    </row>
    <row r="171" spans="18:24" ht="20.25">
      <c r="R171" s="502"/>
      <c r="S171" s="181"/>
      <c r="T171" s="181"/>
      <c r="U171" s="181"/>
      <c r="V171" s="181"/>
      <c r="W171" s="177"/>
      <c r="X171" s="178"/>
    </row>
    <row r="172" spans="18:24" ht="42.75" customHeight="1">
      <c r="R172" s="502"/>
      <c r="S172" s="181"/>
      <c r="T172" s="181"/>
      <c r="U172" s="181"/>
      <c r="V172" s="181"/>
      <c r="W172" s="177"/>
      <c r="X172" s="178"/>
    </row>
    <row r="173" spans="18:24" ht="21" thickBot="1">
      <c r="R173" s="503"/>
      <c r="S173" s="182"/>
      <c r="T173" s="182"/>
      <c r="U173" s="182"/>
      <c r="V173" s="182"/>
      <c r="W173" s="179"/>
      <c r="X173" s="180"/>
    </row>
    <row r="174" spans="18:24" ht="25.5">
      <c r="R174" s="501" t="str">
        <f aca="true" t="shared" si="13" ref="R174:X174">R89</f>
        <v>ПРОИЗВОДИТЕЛЬНОСТЬ ТРУДА</v>
      </c>
      <c r="S174" s="183" t="str">
        <f t="shared" si="13"/>
        <v>Всего</v>
      </c>
      <c r="T174" s="183">
        <f t="shared" si="13"/>
        <v>0</v>
      </c>
      <c r="U174" s="183">
        <f t="shared" si="13"/>
        <v>0</v>
      </c>
      <c r="V174" s="183">
        <f t="shared" si="13"/>
        <v>0</v>
      </c>
      <c r="W174" s="183" t="e">
        <f t="shared" si="13"/>
        <v>#DIV/0!</v>
      </c>
      <c r="X174" s="183" t="e">
        <f t="shared" si="13"/>
        <v>#DIV/0!</v>
      </c>
    </row>
    <row r="175" spans="18:24" ht="20.25">
      <c r="R175" s="502"/>
      <c r="S175" s="181"/>
      <c r="T175" s="181"/>
      <c r="U175" s="181"/>
      <c r="V175" s="181"/>
      <c r="W175" s="177"/>
      <c r="X175" s="178"/>
    </row>
    <row r="176" spans="18:24" ht="20.25">
      <c r="R176" s="502"/>
      <c r="S176" s="181"/>
      <c r="T176" s="181"/>
      <c r="U176" s="181"/>
      <c r="V176" s="181"/>
      <c r="W176" s="177"/>
      <c r="X176" s="178"/>
    </row>
    <row r="177" spans="18:24" ht="21" thickBot="1">
      <c r="R177" s="503"/>
      <c r="S177" s="182"/>
      <c r="T177" s="182"/>
      <c r="U177" s="182"/>
      <c r="V177" s="182"/>
      <c r="W177" s="179"/>
      <c r="X177" s="180"/>
    </row>
    <row r="178" spans="18:24" ht="25.5">
      <c r="R178" s="501" t="str">
        <f aca="true" t="shared" si="14" ref="R178:X178">R96</f>
        <v>НАУКА</v>
      </c>
      <c r="S178" s="183" t="str">
        <f t="shared" si="14"/>
        <v>Всего</v>
      </c>
      <c r="T178" s="183">
        <f t="shared" si="14"/>
        <v>0</v>
      </c>
      <c r="U178" s="183">
        <f t="shared" si="14"/>
        <v>0</v>
      </c>
      <c r="V178" s="183">
        <f t="shared" si="14"/>
        <v>0</v>
      </c>
      <c r="W178" s="183" t="e">
        <f t="shared" si="14"/>
        <v>#DIV/0!</v>
      </c>
      <c r="X178" s="183" t="e">
        <f t="shared" si="14"/>
        <v>#DIV/0!</v>
      </c>
    </row>
    <row r="179" spans="18:24" ht="20.25">
      <c r="R179" s="502"/>
      <c r="S179" s="181"/>
      <c r="T179" s="181"/>
      <c r="U179" s="181"/>
      <c r="V179" s="181"/>
      <c r="W179" s="177"/>
      <c r="X179" s="178"/>
    </row>
    <row r="180" spans="18:24" ht="20.25">
      <c r="R180" s="502"/>
      <c r="S180" s="181"/>
      <c r="T180" s="181"/>
      <c r="U180" s="181"/>
      <c r="V180" s="181"/>
      <c r="W180" s="177"/>
      <c r="X180" s="178"/>
    </row>
    <row r="181" spans="18:24" ht="21" thickBot="1">
      <c r="R181" s="503"/>
      <c r="S181" s="182"/>
      <c r="T181" s="182"/>
      <c r="U181" s="182"/>
      <c r="V181" s="182"/>
      <c r="W181" s="179"/>
      <c r="X181" s="180"/>
    </row>
    <row r="182" spans="18:24" ht="25.5">
      <c r="R182" s="501" t="str">
        <f aca="true" t="shared" si="15" ref="R182:X182">R103</f>
        <v>ЦИФРОВАЯ ЭКОНОМИКА</v>
      </c>
      <c r="S182" s="183" t="str">
        <f t="shared" si="15"/>
        <v>Всего</v>
      </c>
      <c r="T182" s="183">
        <f t="shared" si="15"/>
        <v>0</v>
      </c>
      <c r="U182" s="183">
        <f t="shared" si="15"/>
        <v>0</v>
      </c>
      <c r="V182" s="183">
        <f t="shared" si="15"/>
        <v>0</v>
      </c>
      <c r="W182" s="183" t="e">
        <f t="shared" si="15"/>
        <v>#DIV/0!</v>
      </c>
      <c r="X182" s="183" t="e">
        <f t="shared" si="15"/>
        <v>#DIV/0!</v>
      </c>
    </row>
    <row r="183" spans="18:24" ht="20.25">
      <c r="R183" s="502"/>
      <c r="S183" s="181"/>
      <c r="T183" s="181"/>
      <c r="U183" s="181"/>
      <c r="V183" s="181"/>
      <c r="W183" s="177"/>
      <c r="X183" s="178"/>
    </row>
    <row r="184" spans="18:24" ht="20.25">
      <c r="R184" s="502"/>
      <c r="S184" s="181"/>
      <c r="T184" s="181"/>
      <c r="U184" s="181"/>
      <c r="V184" s="181"/>
      <c r="W184" s="177"/>
      <c r="X184" s="178"/>
    </row>
    <row r="185" spans="18:24" ht="21" thickBot="1">
      <c r="R185" s="503"/>
      <c r="S185" s="182"/>
      <c r="T185" s="182"/>
      <c r="U185" s="182"/>
      <c r="V185" s="182"/>
      <c r="W185" s="179"/>
      <c r="X185" s="180"/>
    </row>
    <row r="186" spans="18:24" ht="25.5">
      <c r="R186" s="501" t="str">
        <f aca="true" t="shared" si="16" ref="R186:X186">R110</f>
        <v>КУЛЬТУРА</v>
      </c>
      <c r="S186" s="183" t="str">
        <f t="shared" si="16"/>
        <v>Всего</v>
      </c>
      <c r="T186" s="183">
        <f t="shared" si="16"/>
        <v>13.581719999999997</v>
      </c>
      <c r="U186" s="183">
        <f t="shared" si="16"/>
        <v>12.132513</v>
      </c>
      <c r="V186" s="183">
        <f t="shared" si="16"/>
        <v>4.889753</v>
      </c>
      <c r="W186" s="183">
        <f t="shared" si="16"/>
        <v>89.3297240702945</v>
      </c>
      <c r="X186" s="183">
        <f t="shared" si="16"/>
        <v>40.30288696167068</v>
      </c>
    </row>
    <row r="187" spans="18:24" ht="20.25">
      <c r="R187" s="502"/>
      <c r="S187" s="181"/>
      <c r="T187" s="181"/>
      <c r="U187" s="181"/>
      <c r="V187" s="181"/>
      <c r="W187" s="177"/>
      <c r="X187" s="178"/>
    </row>
    <row r="188" spans="18:24" ht="20.25">
      <c r="R188" s="502"/>
      <c r="S188" s="181"/>
      <c r="T188" s="181"/>
      <c r="U188" s="181"/>
      <c r="V188" s="181"/>
      <c r="W188" s="177"/>
      <c r="X188" s="178"/>
    </row>
    <row r="189" spans="18:24" ht="21" thickBot="1">
      <c r="R189" s="503"/>
      <c r="S189" s="182"/>
      <c r="T189" s="182"/>
      <c r="U189" s="182"/>
      <c r="V189" s="182"/>
      <c r="W189" s="179"/>
      <c r="X189" s="180"/>
    </row>
    <row r="190" spans="18:24" ht="25.5">
      <c r="R190" s="501" t="str">
        <f aca="true" t="shared" si="17" ref="R190:X190">R117</f>
        <v>МАЛОЕ И СРЕДНЕЕ ПРЕДПРИНИМАТЕЛЬСТВО</v>
      </c>
      <c r="S190" s="183" t="str">
        <f t="shared" si="17"/>
        <v>Всего</v>
      </c>
      <c r="T190" s="183">
        <f t="shared" si="17"/>
        <v>0</v>
      </c>
      <c r="U190" s="183">
        <f t="shared" si="17"/>
        <v>0</v>
      </c>
      <c r="V190" s="183">
        <f t="shared" si="17"/>
        <v>0</v>
      </c>
      <c r="W190" s="183" t="e">
        <f t="shared" si="17"/>
        <v>#DIV/0!</v>
      </c>
      <c r="X190" s="183" t="e">
        <f t="shared" si="17"/>
        <v>#DIV/0!</v>
      </c>
    </row>
    <row r="191" spans="18:24" ht="20.25">
      <c r="R191" s="502"/>
      <c r="S191" s="181"/>
      <c r="T191" s="181"/>
      <c r="U191" s="181"/>
      <c r="V191" s="181"/>
      <c r="W191" s="177"/>
      <c r="X191" s="178"/>
    </row>
    <row r="192" spans="18:24" ht="20.25">
      <c r="R192" s="502"/>
      <c r="S192" s="181"/>
      <c r="T192" s="181"/>
      <c r="U192" s="181"/>
      <c r="V192" s="181"/>
      <c r="W192" s="177"/>
      <c r="X192" s="178"/>
    </row>
    <row r="193" spans="18:24" ht="21" thickBot="1">
      <c r="R193" s="503"/>
      <c r="S193" s="182"/>
      <c r="T193" s="182"/>
      <c r="U193" s="182"/>
      <c r="V193" s="182"/>
      <c r="W193" s="179"/>
      <c r="X193" s="180"/>
    </row>
    <row r="194" spans="18:24" ht="25.5">
      <c r="R194" s="501" t="str">
        <f aca="true" t="shared" si="18" ref="R194:X194">R124</f>
        <v>МЕЖДУНАРОДНАЯ КООПЕРАЦИЯ И ЭКСПОРТ</v>
      </c>
      <c r="S194" s="183" t="str">
        <f t="shared" si="18"/>
        <v>Всего</v>
      </c>
      <c r="T194" s="183">
        <f t="shared" si="18"/>
        <v>0</v>
      </c>
      <c r="U194" s="183">
        <f t="shared" si="18"/>
        <v>0</v>
      </c>
      <c r="V194" s="183">
        <f t="shared" si="18"/>
        <v>0</v>
      </c>
      <c r="W194" s="183" t="e">
        <f t="shared" si="18"/>
        <v>#DIV/0!</v>
      </c>
      <c r="X194" s="183" t="e">
        <f t="shared" si="18"/>
        <v>#DIV/0!</v>
      </c>
    </row>
    <row r="195" spans="18:24" ht="20.25">
      <c r="R195" s="502"/>
      <c r="S195" s="181"/>
      <c r="T195" s="181"/>
      <c r="U195" s="181"/>
      <c r="V195" s="181"/>
      <c r="W195" s="177"/>
      <c r="X195" s="178"/>
    </row>
    <row r="196" spans="18:24" ht="20.25">
      <c r="R196" s="502"/>
      <c r="S196" s="181"/>
      <c r="T196" s="181"/>
      <c r="U196" s="181"/>
      <c r="V196" s="181"/>
      <c r="W196" s="177"/>
      <c r="X196" s="178"/>
    </row>
    <row r="197" spans="18:24" ht="21" thickBot="1">
      <c r="R197" s="503"/>
      <c r="S197" s="182"/>
      <c r="T197" s="182"/>
      <c r="U197" s="182"/>
      <c r="V197" s="182"/>
      <c r="W197" s="179"/>
      <c r="X197" s="180"/>
    </row>
    <row r="198" spans="18:24" ht="23.25">
      <c r="R198" s="508" t="str">
        <f aca="true" t="shared" si="19" ref="R198:X198">R134</f>
        <v>Всего субсидий из бюджета на инвестиционные цели вне национальных проектов</v>
      </c>
      <c r="S198" s="443" t="str">
        <f t="shared" si="19"/>
        <v>Всего</v>
      </c>
      <c r="T198" s="118">
        <f t="shared" si="19"/>
        <v>56.35341000000001</v>
      </c>
      <c r="U198" s="118">
        <f t="shared" si="19"/>
        <v>51.850988760000014</v>
      </c>
      <c r="V198" s="118">
        <f t="shared" si="19"/>
        <v>43.45404876</v>
      </c>
      <c r="W198" s="118">
        <f t="shared" si="19"/>
        <v>92.01038368396873</v>
      </c>
      <c r="X198" s="118">
        <f t="shared" si="19"/>
        <v>83.80563186776149</v>
      </c>
    </row>
    <row r="199" spans="18:24" ht="20.25">
      <c r="R199" s="509"/>
      <c r="S199" s="444"/>
      <c r="T199" s="181"/>
      <c r="U199" s="181"/>
      <c r="V199" s="181"/>
      <c r="W199" s="177"/>
      <c r="X199" s="178"/>
    </row>
    <row r="200" spans="18:24" ht="20.25">
      <c r="R200" s="509"/>
      <c r="S200" s="444"/>
      <c r="T200" s="181"/>
      <c r="U200" s="181"/>
      <c r="V200" s="181"/>
      <c r="W200" s="177"/>
      <c r="X200" s="178"/>
    </row>
    <row r="201" spans="18:24" ht="21" thickBot="1">
      <c r="R201" s="510"/>
      <c r="S201" s="445"/>
      <c r="T201" s="182"/>
      <c r="U201" s="182"/>
      <c r="V201" s="182"/>
      <c r="W201" s="179"/>
      <c r="X201" s="180"/>
    </row>
    <row r="205" spans="19:22" ht="20.25">
      <c r="S205" s="116" t="s">
        <v>65</v>
      </c>
      <c r="T205" s="268">
        <f>T146</f>
        <v>82.05915871</v>
      </c>
      <c r="U205" s="268">
        <f>U146</f>
        <v>75.33944647000001</v>
      </c>
      <c r="V205" s="268">
        <f>V146</f>
        <v>51.325353299999996</v>
      </c>
    </row>
    <row r="206" spans="19:22" ht="20.25">
      <c r="S206" s="114" t="s">
        <v>65</v>
      </c>
      <c r="T206" s="269">
        <f>T150+T154+T158+T162+T166+T170+T174+T178+T182+T186+T190+T194+T198</f>
        <v>82.05915871</v>
      </c>
      <c r="U206" s="269">
        <f>U150+U154+U158+U162+U166+U170+U174+U178+U182+U186+U190+U194+U198</f>
        <v>75.33944647000001</v>
      </c>
      <c r="V206" s="269">
        <f>V150+V154+V158+V162+V166+V170+V174+V178+V182+V186+V190+V194+V198</f>
        <v>51.325353299999996</v>
      </c>
    </row>
    <row r="207" spans="19:22" ht="20.25">
      <c r="S207" s="114" t="s">
        <v>65</v>
      </c>
      <c r="T207" s="269">
        <f>T205-T206</f>
        <v>0</v>
      </c>
      <c r="U207" s="269">
        <f>U205-U206</f>
        <v>0</v>
      </c>
      <c r="V207" s="269">
        <f>V205-V206</f>
        <v>0</v>
      </c>
    </row>
  </sheetData>
  <sheetProtection/>
  <mergeCells count="104">
    <mergeCell ref="R186:R189"/>
    <mergeCell ref="R190:R193"/>
    <mergeCell ref="R194:R197"/>
    <mergeCell ref="R198:R201"/>
    <mergeCell ref="S198:S201"/>
    <mergeCell ref="R166:R169"/>
    <mergeCell ref="R170:R173"/>
    <mergeCell ref="R174:R177"/>
    <mergeCell ref="R178:R181"/>
    <mergeCell ref="R182:R185"/>
    <mergeCell ref="R146:R149"/>
    <mergeCell ref="R150:R153"/>
    <mergeCell ref="R154:R157"/>
    <mergeCell ref="R158:R161"/>
    <mergeCell ref="R162:R165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R18:R21"/>
    <mergeCell ref="A2:J2"/>
    <mergeCell ref="K2:N2"/>
    <mergeCell ref="C3:D3"/>
    <mergeCell ref="E3:I3"/>
    <mergeCell ref="J3:J4"/>
    <mergeCell ref="K3:M3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</mergeCells>
  <printOptions/>
  <pageMargins left="0.1968503937007874" right="0.1968503937007874" top="0.1968503937007874" bottom="0.1968503937007874" header="0.15748031496062992" footer="0.15748031496062992"/>
  <pageSetup fitToHeight="0" horizontalDpi="600" verticalDpi="600" orientation="landscape" paperSize="9" scale="37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cp:keywords/>
  <dc:description/>
  <cp:lastModifiedBy>RePack by SPecialiST</cp:lastModifiedBy>
  <cp:lastPrinted>2019-12-16T04:43:45Z</cp:lastPrinted>
  <dcterms:created xsi:type="dcterms:W3CDTF">2018-11-23T05:25:27Z</dcterms:created>
  <dcterms:modified xsi:type="dcterms:W3CDTF">2019-12-19T01:25:58Z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