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'Лист1'!$A$1:$O$48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K4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+73,512 в МБ содержание, +355,300 в МБ создание
</t>
        </r>
      </text>
    </comment>
    <comment ref="K4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добавили 200 т.р. 20.07.16</t>
        </r>
      </text>
    </comment>
  </commentList>
</comments>
</file>

<file path=xl/sharedStrings.xml><?xml version="1.0" encoding="utf-8"?>
<sst xmlns="http://schemas.openxmlformats.org/spreadsheetml/2006/main" count="243" uniqueCount="113">
  <si>
    <t>№ п/п</t>
  </si>
  <si>
    <t>МУНИЦИПАЛЬНОЙ ПРОГРАММЫ ЯКОВЛЕВСКОГО МУНИЦИПАЛЬНОГО РАЙОНА</t>
  </si>
  <si>
    <t>"ЭКОНОМИЧЕСКОЕ РАЗВИТИЕ И ИННОВАЦИОННАЯ ЭКОНОМИКА</t>
  </si>
  <si>
    <t>РЕСУРСНОЕ ОБЕСПЕЧЕНИЕ РЕАЛИЗАЦИИ</t>
  </si>
  <si>
    <t xml:space="preserve">ЗА СЧЕТ СРЕДСТВ БЮДЖЕТА ЯКОВЛЕВСКОГО МУНИЦИПАЛЬНОГО РАЙОНА </t>
  </si>
  <si>
    <t>Статус</t>
  </si>
  <si>
    <t>Наименование</t>
  </si>
  <si>
    <t>Ответственный исполнитель, соисполнители</t>
  </si>
  <si>
    <t>Расходы ( тыс. руб.), годы</t>
  </si>
  <si>
    <t>1.</t>
  </si>
  <si>
    <t xml:space="preserve">Муниципальная программа </t>
  </si>
  <si>
    <t>отдел экономического развития Администарции Яковлевского муниципального района</t>
  </si>
  <si>
    <t>мероприятие</t>
  </si>
  <si>
    <t>Финансовая поддержка субъектов малого и среднего предпринимательства</t>
  </si>
  <si>
    <t xml:space="preserve">Возмещения части затрат субъектов малого и среднего предпринимательства, производящих и реализующих товары (работы, услуги), по мероприятиям, связанным с содействием развитию лизинга оборудования, устройств, механизмов, транспортных средств (за исключением легковых автомобилей), станков, приборов, аппаратов, агрегатов, установок, машин, средств и технологий (далее - оборудование), за исключением оборудования, предназначенного для осуществления оптовой и розничной торговой деятельности, на реализацию одного из следующих направлений:
- субсидирование уплаты субъектом малого предпринимательства первого взноса (аванса) при заключении договора лизинга оборудования не ранее 1 января 2011 г.;
- субсидирование части затрат, связанных с уплатой субъектом малого и среднего предпринимательства лизинговых платежей по договорам, заключенным не ранее 1 января 2011 г.
</t>
  </si>
  <si>
    <t>Возмещения части затрат субъектов малого и среднего предпринимательства, производящих и (или) реализующих товары (работы, услуги), связанных с технологическим присоединением объектов недвижимого имущества к объектам электросетевого хозяйства и к источникам электроснабжения энергопринимающих устройств, максимальная мощность которых составляет до 500 кВт включительно (с учетом ранее присоединенной в данной точке присоединения мощности), по договорам, заключенным с организациями, предоставившими услуги подключения объектов недвижимости, текущие обязательства по которым исполнены и оплачены не ранее 1 января 2011 г.</t>
  </si>
  <si>
    <t xml:space="preserve">Возмещения части затрат субъектов малого и среднего предпринимательства, производящих и реализующих товары (работы, услуги), связанных с содействием повышению энергоэффективности производства субъектов малого и среднего предпринимательства при условии осуществления такого содействия в соответствии с программой повышения энергоэффективности производства, разработанной субъектами малого и среднего предпринимательства.
Программой повышения энергоэффективности производства предусмотрен комплекс мероприятий, направленных на повышение конкурентоспособности малых и средних предприятий за счет применения технологий энергосбережения, содействия внедрению в деловую практику заключения энергосервисных договоров и проведения энергетических обследований (далее - программа энергоэффективности)
</t>
  </si>
  <si>
    <t>Возмещения части затрат субъектов малого и среднего предпринимательства, производящих и (или) реализующих товары (работы, услуги), связанных с уплатой процентов по кредитам, привлеченным для осуществления предпринимательской деятельности не ранее 1 января 2011 г. в кредитных организациях</t>
  </si>
  <si>
    <t>Формирование положительного образа предпринимателя, популяризация роли предпринимательства</t>
  </si>
  <si>
    <t>Организация и проведение ежегодного конкурса «Лучший предприниматель года».</t>
  </si>
  <si>
    <t>Осуществление информационной поддержки, в том числе: 
ведение реестра субъектов малого и среднего  предпринимательства, в том числе в сети Интернет.</t>
  </si>
  <si>
    <t xml:space="preserve">Организация и предоставление консультаций субъектам малого и среднего предпринимательства. </t>
  </si>
  <si>
    <t>Организация и проведение выборочного обследования (в форме анкетирования) субъектов малого и среднего предпринимательства - получателей финансовой поддержки</t>
  </si>
  <si>
    <t>Проведение в пределах компетенции единой финансовой, бюджетной, налоговой и долговой политики, осуществление общего руководства организацией финансов на территории муниципального района (деятельность финансового управления Администрации Яковлевского муниципального района)</t>
  </si>
  <si>
    <t>Выравнивание бюджетной обеспеченности сельских поселений, входящих в состав Яковлевского муниципального района</t>
  </si>
  <si>
    <t>Осуществление внутреннего муниципального финансового контроля (деятельность отдела финансового контроля Администрации Яковлевского муниципального района)</t>
  </si>
  <si>
    <t>отдельное мероприятие</t>
  </si>
  <si>
    <t>Мероприятия по организации хозяйственно-технического и учетно-статистического обеспечения деятельности Администрации Яковлевского муниципального района</t>
  </si>
  <si>
    <t>Мероприятия по созданию и содержанию Многофункционального центра государственных и муниципальных услуг Яковлевского муниципального района.</t>
  </si>
  <si>
    <t>муниципальное казенное учреждение «Хозяйственное управление по обслуживанию муниципальных учреждений Яковлевского муниципального района»</t>
  </si>
  <si>
    <t>отдел по имущественным отношениям Администрации Яковлевского муниципального района</t>
  </si>
  <si>
    <t xml:space="preserve">отдел экономического развития Администрации Яковлевского муниципального  района </t>
  </si>
  <si>
    <t xml:space="preserve">Подпрограмма №1 </t>
  </si>
  <si>
    <t xml:space="preserve">Подпрограмма №2 </t>
  </si>
  <si>
    <t>Код бюджетной классификации</t>
  </si>
  <si>
    <t>ГРБС</t>
  </si>
  <si>
    <t>РзПр</t>
  </si>
  <si>
    <t>ЦСР</t>
  </si>
  <si>
    <t>ВР</t>
  </si>
  <si>
    <t>основное мероприятие</t>
  </si>
  <si>
    <t>1.1.</t>
  </si>
  <si>
    <t>1.1.1.</t>
  </si>
  <si>
    <t>1.1.1.1.</t>
  </si>
  <si>
    <t>1.1.1.2.</t>
  </si>
  <si>
    <t>1.1.1.3.</t>
  </si>
  <si>
    <t>1.1.1.4</t>
  </si>
  <si>
    <t>1.1.1.5.</t>
  </si>
  <si>
    <t>1.1.2.</t>
  </si>
  <si>
    <t>1.1.2.1.</t>
  </si>
  <si>
    <t>1.1.2.2.</t>
  </si>
  <si>
    <t>1.1.2.3.</t>
  </si>
  <si>
    <t>1.2.</t>
  </si>
  <si>
    <t>1.2.1.</t>
  </si>
  <si>
    <t>1.2.1.1.</t>
  </si>
  <si>
    <t xml:space="preserve">  мероприятие</t>
  </si>
  <si>
    <t>1.2.2.</t>
  </si>
  <si>
    <t>1.2.2.1.</t>
  </si>
  <si>
    <t>1.3.</t>
  </si>
  <si>
    <t>Управление бюджетным процессом</t>
  </si>
  <si>
    <t>000</t>
  </si>
  <si>
    <t>0000</t>
  </si>
  <si>
    <t>15 0 00 00000</t>
  </si>
  <si>
    <t>977</t>
  </si>
  <si>
    <t>0412</t>
  </si>
  <si>
    <t>15 1 00 00000</t>
  </si>
  <si>
    <t>15 1 01 00000</t>
  </si>
  <si>
    <t>05 1 01 20190</t>
  </si>
  <si>
    <t>15 1 02 00000</t>
  </si>
  <si>
    <t>15 1 02 20200</t>
  </si>
  <si>
    <t>15 2 00 00000</t>
  </si>
  <si>
    <t>971</t>
  </si>
  <si>
    <t>0106</t>
  </si>
  <si>
    <t>15 2 01 10030</t>
  </si>
  <si>
    <t>1400</t>
  </si>
  <si>
    <t>15 2 02 00000</t>
  </si>
  <si>
    <t>1401</t>
  </si>
  <si>
    <t>985</t>
  </si>
  <si>
    <t>0113</t>
  </si>
  <si>
    <t>15 3 00 70010</t>
  </si>
  <si>
    <t>15 4 00 20260</t>
  </si>
  <si>
    <t>1.1.2.4.</t>
  </si>
  <si>
    <t>1.4.</t>
  </si>
  <si>
    <t>1.5.</t>
  </si>
  <si>
    <t>Мероприятия по управлению и распоряжению имуществом, находящемся в собственности и в ведении Яковлевского муниципального района</t>
  </si>
  <si>
    <t>1.2.1.2.</t>
  </si>
  <si>
    <t>Совершенствование межбюджетных отношений в Яковлевском муниципальном районе</t>
  </si>
  <si>
    <t>Итого расходы (тыс. руб.)</t>
  </si>
  <si>
    <t>финансовое управление Администрации Яковлевского муниципального района, отдел экономического развития Администрации Яковлевского муниципального района</t>
  </si>
  <si>
    <t>финансовое управление Администрации Яковлевского муниципального района</t>
  </si>
  <si>
    <t>ЯКОВЛЕВСКОГО МУНИЦИПАЛЬНОГО РАЙОНА" НА 2014-2020 ГОДЫ</t>
  </si>
  <si>
    <t>"Экономическое развитие и инновационая экономика Яковлевского муниципального района" на 2014-2020 годы</t>
  </si>
  <si>
    <t>"Развитие малого и среднего предпринимательства в Яковлевском муниципальном районе" на 2014-2020 годы</t>
  </si>
  <si>
    <t>"Повышение эффективности управления муниципальными финансами в Яковлевском муниципальном районе" на 2015-2020 годы</t>
  </si>
  <si>
    <t>-</t>
  </si>
  <si>
    <t>1.6.</t>
  </si>
  <si>
    <t>отдел архитектуры и градостоительства Администрации Яковлевского муниципального района</t>
  </si>
  <si>
    <t>Разработка и утверждение документов территориального планирования</t>
  </si>
  <si>
    <t>15 6 00 20340</t>
  </si>
  <si>
    <t xml:space="preserve">
"Приложение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"Экономическое развитие 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инновационная экономика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2014-2020 годы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</si>
  <si>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Возмещения части затрат (планируемых и (или) фактически произведенных) субъектов малого предпринимательства, производящих и реализующих товары (работы, услуги), связанных с регистрацией юридического лица, индивидуального предпринимателя, началом предпринимательской деятельности, выплатами по передаче прав на франшизу (паушальный взнос) в виде грантов</t>
  </si>
  <si>
    <t>1.1.3.</t>
  </si>
  <si>
    <t>Имущественная поддержка субъектов малого и среднего предпринимательства и организаций образующих инфраструктуру поддержки субъектов малого и среднего предпринимательства</t>
  </si>
  <si>
    <t>2 107, 91127</t>
  </si>
  <si>
    <t>15 5 00 20250</t>
  </si>
  <si>
    <t>1.2.3.</t>
  </si>
  <si>
    <t xml:space="preserve">Совершенствование управления муниципальным долгом </t>
  </si>
  <si>
    <t>финансовое управление Администрации Яковлвеского муниципального района</t>
  </si>
  <si>
    <t>1.2.3.1.</t>
  </si>
  <si>
    <t>Процентные платежи по муниципальному долгу</t>
  </si>
  <si>
    <t>1301</t>
  </si>
  <si>
    <t>15 2 03 10090</t>
  </si>
  <si>
    <t>730</t>
  </si>
  <si>
    <t>15 2 02 60030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</si>
</sst>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?_р_._-;_-@_-"/>
    <numFmt numFmtId="173" formatCode="#,##0.000_ ;\-#,##0.000\ "/>
    <numFmt numFmtId="174" formatCode="_-* #,##0.00000_р_._-;\-* #,##0.00000_р_._-;_-* &quot;-&quot;???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4" fontId="41" fillId="0" borderId="10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left" vertical="center" wrapText="1"/>
    </xf>
    <xf numFmtId="49" fontId="41" fillId="0" borderId="10" xfId="0" applyNumberFormat="1" applyFont="1" applyBorder="1" applyAlignment="1">
      <alignment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0" xfId="0" applyNumberFormat="1" applyFont="1" applyAlignment="1">
      <alignment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wrapText="1"/>
    </xf>
    <xf numFmtId="0" fontId="41" fillId="0" borderId="0" xfId="0" applyFont="1" applyAlignment="1">
      <alignment horizontal="left" wrapText="1"/>
    </xf>
    <xf numFmtId="0" fontId="44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71" fontId="41" fillId="0" borderId="10" xfId="0" applyNumberFormat="1" applyFont="1" applyBorder="1" applyAlignment="1">
      <alignment horizontal="center" vertical="center" wrapText="1"/>
    </xf>
    <xf numFmtId="4" fontId="41" fillId="33" borderId="11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172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172" fontId="41" fillId="33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vertical="top" wrapText="1"/>
    </xf>
    <xf numFmtId="4" fontId="41" fillId="0" borderId="10" xfId="0" applyNumberFormat="1" applyFont="1" applyFill="1" applyBorder="1" applyAlignment="1">
      <alignment horizontal="left" vertical="top" wrapText="1"/>
    </xf>
    <xf numFmtId="49" fontId="41" fillId="0" borderId="10" xfId="0" applyNumberFormat="1" applyFont="1" applyFill="1" applyBorder="1" applyAlignment="1">
      <alignment horizontal="left" vertical="center" wrapText="1"/>
    </xf>
    <xf numFmtId="171" fontId="41" fillId="0" borderId="10" xfId="0" applyNumberFormat="1" applyFont="1" applyFill="1" applyBorder="1" applyAlignment="1">
      <alignment horizontal="center" vertical="center" wrapText="1"/>
    </xf>
    <xf numFmtId="172" fontId="41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49" fontId="41" fillId="34" borderId="10" xfId="0" applyNumberFormat="1" applyFont="1" applyFill="1" applyBorder="1" applyAlignment="1">
      <alignment horizontal="center" vertical="center" wrapText="1"/>
    </xf>
    <xf numFmtId="173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vertical="center" wrapText="1"/>
    </xf>
    <xf numFmtId="174" fontId="42" fillId="0" borderId="10" xfId="0" applyNumberFormat="1" applyFont="1" applyFill="1" applyBorder="1" applyAlignment="1">
      <alignment horizontal="center" vertical="center" wrapText="1"/>
    </xf>
    <xf numFmtId="174" fontId="43" fillId="0" borderId="10" xfId="0" applyNumberFormat="1" applyFont="1" applyFill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172" fontId="42" fillId="0" borderId="10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right" vertical="top" wrapText="1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PageLayoutView="0" workbookViewId="0" topLeftCell="A17">
      <selection activeCell="M40" sqref="M40"/>
    </sheetView>
  </sheetViews>
  <sheetFormatPr defaultColWidth="9.140625" defaultRowHeight="15"/>
  <cols>
    <col min="1" max="1" width="7.57421875" style="15" customWidth="1"/>
    <col min="2" max="2" width="14.140625" style="1" customWidth="1"/>
    <col min="3" max="3" width="30.421875" style="1" customWidth="1"/>
    <col min="4" max="4" width="17.7109375" style="1" customWidth="1"/>
    <col min="5" max="5" width="6.00390625" style="12" customWidth="1"/>
    <col min="6" max="6" width="5.8515625" style="12" customWidth="1"/>
    <col min="7" max="7" width="13.8515625" style="12" customWidth="1"/>
    <col min="8" max="8" width="7.00390625" style="12" customWidth="1"/>
    <col min="9" max="9" width="12.140625" style="1" customWidth="1"/>
    <col min="10" max="10" width="12.7109375" style="1" bestFit="1" customWidth="1"/>
    <col min="11" max="11" width="13.7109375" style="1" bestFit="1" customWidth="1"/>
    <col min="12" max="14" width="12.7109375" style="1" customWidth="1"/>
    <col min="15" max="15" width="12.7109375" style="1" bestFit="1" customWidth="1"/>
    <col min="16" max="16" width="15.57421875" style="17" hidden="1" customWidth="1"/>
    <col min="17" max="17" width="15.7109375" style="1" customWidth="1"/>
    <col min="18" max="16384" width="9.140625" style="1" customWidth="1"/>
  </cols>
  <sheetData>
    <row r="1" spans="1:16" ht="15.75" customHeight="1">
      <c r="A1" s="50" t="s">
        <v>98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1"/>
    </row>
    <row r="2" spans="1:16" ht="15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1"/>
    </row>
    <row r="3" spans="1:16" ht="15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1"/>
    </row>
    <row r="4" spans="1:16" ht="15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1"/>
    </row>
    <row r="5" spans="1:16" ht="15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1"/>
    </row>
    <row r="6" spans="1:16" ht="15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1"/>
    </row>
    <row r="7" spans="1:16" ht="15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1"/>
    </row>
    <row r="8" spans="1:16" ht="15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1"/>
    </row>
    <row r="9" spans="1:16" ht="15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1"/>
    </row>
    <row r="10" spans="1:16" ht="15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1"/>
    </row>
    <row r="11" spans="1:16" ht="15.7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1"/>
    </row>
    <row r="12" spans="1:16" ht="15.7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1"/>
    </row>
    <row r="13" spans="1:16" ht="15.7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1"/>
    </row>
    <row r="14" spans="1:17" ht="15.75" customHeight="1">
      <c r="A14" s="51" t="s">
        <v>3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24"/>
      <c r="Q14" s="24"/>
    </row>
    <row r="15" spans="1:17" ht="15.75" customHeight="1">
      <c r="A15" s="51" t="s">
        <v>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24"/>
      <c r="Q15" s="24"/>
    </row>
    <row r="16" spans="1:17" ht="15.75" customHeight="1">
      <c r="A16" s="51" t="s">
        <v>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24"/>
      <c r="Q16" s="24"/>
    </row>
    <row r="17" spans="1:17" ht="15.75" customHeight="1">
      <c r="A17" s="51" t="s">
        <v>89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24"/>
      <c r="Q17" s="24"/>
    </row>
    <row r="18" spans="1:17" ht="15.75" customHeight="1">
      <c r="A18" s="51" t="s">
        <v>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24"/>
      <c r="Q18" s="24"/>
    </row>
    <row r="19" spans="1:15" ht="15.75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7" ht="48.75" customHeight="1">
      <c r="A20" s="44" t="s">
        <v>0</v>
      </c>
      <c r="B20" s="44" t="s">
        <v>5</v>
      </c>
      <c r="C20" s="44" t="s">
        <v>6</v>
      </c>
      <c r="D20" s="44" t="s">
        <v>7</v>
      </c>
      <c r="E20" s="49" t="s">
        <v>34</v>
      </c>
      <c r="F20" s="49"/>
      <c r="G20" s="49"/>
      <c r="H20" s="49"/>
      <c r="I20" s="46" t="s">
        <v>8</v>
      </c>
      <c r="J20" s="46"/>
      <c r="K20" s="46"/>
      <c r="L20" s="46"/>
      <c r="M20" s="46"/>
      <c r="N20" s="46"/>
      <c r="O20" s="46"/>
      <c r="Q20" s="44" t="s">
        <v>86</v>
      </c>
    </row>
    <row r="21" spans="1:17" ht="30">
      <c r="A21" s="45"/>
      <c r="B21" s="45"/>
      <c r="C21" s="45"/>
      <c r="D21" s="45"/>
      <c r="E21" s="13" t="s">
        <v>35</v>
      </c>
      <c r="F21" s="13" t="s">
        <v>36</v>
      </c>
      <c r="G21" s="13" t="s">
        <v>37</v>
      </c>
      <c r="H21" s="13" t="s">
        <v>38</v>
      </c>
      <c r="I21" s="4">
        <v>2014</v>
      </c>
      <c r="J21" s="4">
        <v>2015</v>
      </c>
      <c r="K21" s="4">
        <v>2016</v>
      </c>
      <c r="L21" s="18">
        <v>2017</v>
      </c>
      <c r="M21" s="18">
        <v>2018</v>
      </c>
      <c r="N21" s="23">
        <v>2019</v>
      </c>
      <c r="O21" s="4">
        <v>2020</v>
      </c>
      <c r="Q21" s="45"/>
    </row>
    <row r="22" spans="1:17" ht="15.75">
      <c r="A22" s="14">
        <v>1</v>
      </c>
      <c r="B22" s="2">
        <v>2</v>
      </c>
      <c r="C22" s="2">
        <v>3</v>
      </c>
      <c r="D22" s="2">
        <v>4</v>
      </c>
      <c r="E22" s="11">
        <v>5</v>
      </c>
      <c r="F22" s="11">
        <v>6</v>
      </c>
      <c r="G22" s="11">
        <v>7</v>
      </c>
      <c r="H22" s="11">
        <v>8</v>
      </c>
      <c r="I22" s="2">
        <v>9</v>
      </c>
      <c r="J22" s="2">
        <v>10</v>
      </c>
      <c r="K22" s="2">
        <v>11</v>
      </c>
      <c r="L22" s="2">
        <v>12</v>
      </c>
      <c r="M22" s="2">
        <v>13</v>
      </c>
      <c r="N22" s="2">
        <v>14</v>
      </c>
      <c r="O22" s="2">
        <v>15</v>
      </c>
      <c r="Q22" s="2"/>
    </row>
    <row r="23" spans="1:17" ht="133.5" customHeight="1">
      <c r="A23" s="5" t="s">
        <v>9</v>
      </c>
      <c r="B23" s="3" t="s">
        <v>10</v>
      </c>
      <c r="C23" s="3" t="s">
        <v>90</v>
      </c>
      <c r="D23" s="3" t="s">
        <v>11</v>
      </c>
      <c r="E23" s="10" t="s">
        <v>59</v>
      </c>
      <c r="F23" s="10" t="s">
        <v>60</v>
      </c>
      <c r="G23" s="10" t="s">
        <v>61</v>
      </c>
      <c r="H23" s="10" t="s">
        <v>59</v>
      </c>
      <c r="I23" s="19">
        <f>I24+I45+I46</f>
        <v>17610.199999999997</v>
      </c>
      <c r="J23" s="19">
        <f>J24+J37+J45+J46+J47</f>
        <v>27860.999999999996</v>
      </c>
      <c r="K23" s="22">
        <f>K24+K37+K45+K46+K47</f>
        <v>29857.014</v>
      </c>
      <c r="L23" s="40">
        <v>27614.22027</v>
      </c>
      <c r="M23" s="38">
        <v>31298.986</v>
      </c>
      <c r="N23" s="38">
        <v>29849.386</v>
      </c>
      <c r="O23" s="38">
        <v>28074.386</v>
      </c>
      <c r="P23" s="20">
        <f>SUM(I23:O23)</f>
        <v>192165.19227</v>
      </c>
      <c r="Q23" s="25">
        <f>I23+J23+K23+L23+M23+O23+N23</f>
        <v>192165.19227</v>
      </c>
    </row>
    <row r="24" spans="1:17" ht="115.5" customHeight="1">
      <c r="A24" s="5" t="s">
        <v>40</v>
      </c>
      <c r="B24" s="3" t="s">
        <v>32</v>
      </c>
      <c r="C24" s="3" t="s">
        <v>91</v>
      </c>
      <c r="D24" s="3" t="s">
        <v>11</v>
      </c>
      <c r="E24" s="10" t="s">
        <v>62</v>
      </c>
      <c r="F24" s="10" t="s">
        <v>63</v>
      </c>
      <c r="G24" s="10" t="s">
        <v>64</v>
      </c>
      <c r="H24" s="10" t="s">
        <v>59</v>
      </c>
      <c r="I24" s="19">
        <f>I25</f>
        <v>310</v>
      </c>
      <c r="J24" s="19">
        <f>J31</f>
        <v>20</v>
      </c>
      <c r="K24" s="22">
        <f>K25+K31</f>
        <v>119.72800000000001</v>
      </c>
      <c r="L24" s="19">
        <v>0</v>
      </c>
      <c r="M24" s="19">
        <f>M25+M31</f>
        <v>120</v>
      </c>
      <c r="N24" s="19">
        <v>120</v>
      </c>
      <c r="O24" s="19">
        <f>O25+O31</f>
        <v>120</v>
      </c>
      <c r="P24" s="20">
        <f>SUM(I24:O24)</f>
        <v>809.7280000000001</v>
      </c>
      <c r="Q24" s="25">
        <f>I24+J24+K24+L24+M24+O24+N24</f>
        <v>809.7280000000001</v>
      </c>
    </row>
    <row r="25" spans="1:17" ht="114.75" customHeight="1">
      <c r="A25" s="5" t="s">
        <v>41</v>
      </c>
      <c r="B25" s="3" t="s">
        <v>39</v>
      </c>
      <c r="C25" s="5" t="s">
        <v>13</v>
      </c>
      <c r="D25" s="3" t="s">
        <v>11</v>
      </c>
      <c r="E25" s="10" t="s">
        <v>62</v>
      </c>
      <c r="F25" s="10" t="s">
        <v>63</v>
      </c>
      <c r="G25" s="10" t="s">
        <v>65</v>
      </c>
      <c r="H25" s="10" t="s">
        <v>59</v>
      </c>
      <c r="I25" s="19">
        <f>I26+I27+I30</f>
        <v>310</v>
      </c>
      <c r="J25" s="19">
        <v>0</v>
      </c>
      <c r="K25" s="22">
        <f>K26+K27+K28+K29+K30</f>
        <v>100</v>
      </c>
      <c r="L25" s="19">
        <v>0</v>
      </c>
      <c r="M25" s="19">
        <f>M26+M27+M30</f>
        <v>100</v>
      </c>
      <c r="N25" s="19">
        <v>100</v>
      </c>
      <c r="O25" s="19">
        <f>O26+O27+O30</f>
        <v>100</v>
      </c>
      <c r="P25" s="21"/>
      <c r="Q25" s="25">
        <f>I25+J25+K25+L25+M25+O25+N25</f>
        <v>710</v>
      </c>
    </row>
    <row r="26" spans="1:17" ht="198.75" customHeight="1">
      <c r="A26" s="5" t="s">
        <v>42</v>
      </c>
      <c r="B26" s="3" t="s">
        <v>12</v>
      </c>
      <c r="C26" s="6" t="s">
        <v>99</v>
      </c>
      <c r="D26" s="3" t="s">
        <v>11</v>
      </c>
      <c r="E26" s="10" t="s">
        <v>62</v>
      </c>
      <c r="F26" s="10" t="s">
        <v>63</v>
      </c>
      <c r="G26" s="10" t="s">
        <v>66</v>
      </c>
      <c r="H26" s="10" t="s">
        <v>59</v>
      </c>
      <c r="I26" s="19">
        <v>120</v>
      </c>
      <c r="J26" s="19">
        <v>0</v>
      </c>
      <c r="K26" s="22">
        <v>100</v>
      </c>
      <c r="L26" s="19">
        <v>0</v>
      </c>
      <c r="M26" s="19">
        <v>100</v>
      </c>
      <c r="N26" s="19">
        <v>100</v>
      </c>
      <c r="O26" s="19">
        <v>100</v>
      </c>
      <c r="P26" s="21"/>
      <c r="Q26" s="25">
        <f>I26+J26+K26+L26+M26+O26+N26</f>
        <v>520</v>
      </c>
    </row>
    <row r="27" spans="1:17" ht="303.75" customHeight="1">
      <c r="A27" s="5" t="s">
        <v>43</v>
      </c>
      <c r="B27" s="3" t="s">
        <v>12</v>
      </c>
      <c r="C27" s="16" t="s">
        <v>14</v>
      </c>
      <c r="D27" s="3" t="s">
        <v>11</v>
      </c>
      <c r="E27" s="10" t="s">
        <v>62</v>
      </c>
      <c r="F27" s="10" t="s">
        <v>63</v>
      </c>
      <c r="G27" s="10" t="s">
        <v>66</v>
      </c>
      <c r="H27" s="10" t="s">
        <v>59</v>
      </c>
      <c r="I27" s="19">
        <v>100</v>
      </c>
      <c r="J27" s="19">
        <v>0</v>
      </c>
      <c r="K27" s="22">
        <v>0</v>
      </c>
      <c r="L27" s="19">
        <v>0</v>
      </c>
      <c r="M27" s="19">
        <v>0</v>
      </c>
      <c r="N27" s="19"/>
      <c r="O27" s="19">
        <v>0</v>
      </c>
      <c r="P27" s="21"/>
      <c r="Q27" s="22">
        <f aca="true" t="shared" si="0" ref="Q27:Q36">I27+J27+K27+L27+M27+O27</f>
        <v>100</v>
      </c>
    </row>
    <row r="28" spans="1:17" ht="234.75" customHeight="1">
      <c r="A28" s="5" t="s">
        <v>44</v>
      </c>
      <c r="B28" s="3" t="s">
        <v>12</v>
      </c>
      <c r="C28" s="16" t="s">
        <v>15</v>
      </c>
      <c r="D28" s="3" t="s">
        <v>11</v>
      </c>
      <c r="E28" s="10" t="s">
        <v>62</v>
      </c>
      <c r="F28" s="10" t="s">
        <v>63</v>
      </c>
      <c r="G28" s="10" t="s">
        <v>66</v>
      </c>
      <c r="H28" s="10" t="s">
        <v>59</v>
      </c>
      <c r="I28" s="19">
        <v>0</v>
      </c>
      <c r="J28" s="19">
        <v>0</v>
      </c>
      <c r="K28" s="22">
        <v>0</v>
      </c>
      <c r="L28" s="19">
        <v>0</v>
      </c>
      <c r="M28" s="19">
        <v>0</v>
      </c>
      <c r="N28" s="19" t="s">
        <v>93</v>
      </c>
      <c r="O28" s="19">
        <v>0</v>
      </c>
      <c r="P28" s="21"/>
      <c r="Q28" s="22">
        <f t="shared" si="0"/>
        <v>0</v>
      </c>
    </row>
    <row r="29" spans="1:17" ht="288" customHeight="1">
      <c r="A29" s="5" t="s">
        <v>45</v>
      </c>
      <c r="B29" s="3" t="s">
        <v>12</v>
      </c>
      <c r="C29" s="16" t="s">
        <v>16</v>
      </c>
      <c r="D29" s="3" t="s">
        <v>11</v>
      </c>
      <c r="E29" s="10" t="s">
        <v>62</v>
      </c>
      <c r="F29" s="10" t="s">
        <v>63</v>
      </c>
      <c r="G29" s="10" t="s">
        <v>66</v>
      </c>
      <c r="H29" s="10" t="s">
        <v>59</v>
      </c>
      <c r="I29" s="19">
        <v>0</v>
      </c>
      <c r="J29" s="19">
        <v>0</v>
      </c>
      <c r="K29" s="22">
        <v>0</v>
      </c>
      <c r="L29" s="19">
        <v>0</v>
      </c>
      <c r="M29" s="19">
        <v>0</v>
      </c>
      <c r="N29" s="19"/>
      <c r="O29" s="19">
        <v>0</v>
      </c>
      <c r="P29" s="21"/>
      <c r="Q29" s="22">
        <f t="shared" si="0"/>
        <v>0</v>
      </c>
    </row>
    <row r="30" spans="1:17" ht="131.25" customHeight="1">
      <c r="A30" s="5" t="s">
        <v>46</v>
      </c>
      <c r="B30" s="3" t="s">
        <v>12</v>
      </c>
      <c r="C30" s="16" t="s">
        <v>17</v>
      </c>
      <c r="D30" s="3" t="s">
        <v>11</v>
      </c>
      <c r="E30" s="10" t="s">
        <v>62</v>
      </c>
      <c r="F30" s="10" t="s">
        <v>63</v>
      </c>
      <c r="G30" s="10" t="s">
        <v>66</v>
      </c>
      <c r="H30" s="10" t="s">
        <v>59</v>
      </c>
      <c r="I30" s="19">
        <v>90</v>
      </c>
      <c r="J30" s="19">
        <v>0</v>
      </c>
      <c r="K30" s="22">
        <v>0</v>
      </c>
      <c r="L30" s="19">
        <v>0</v>
      </c>
      <c r="M30" s="19">
        <v>0</v>
      </c>
      <c r="N30" s="19" t="s">
        <v>93</v>
      </c>
      <c r="O30" s="19">
        <v>0</v>
      </c>
      <c r="P30" s="21"/>
      <c r="Q30" s="22">
        <f t="shared" si="0"/>
        <v>90</v>
      </c>
    </row>
    <row r="31" spans="1:17" ht="115.5" customHeight="1">
      <c r="A31" s="5" t="s">
        <v>47</v>
      </c>
      <c r="B31" s="3" t="s">
        <v>39</v>
      </c>
      <c r="C31" s="6" t="s">
        <v>18</v>
      </c>
      <c r="D31" s="3" t="s">
        <v>11</v>
      </c>
      <c r="E31" s="10" t="s">
        <v>62</v>
      </c>
      <c r="F31" s="10" t="s">
        <v>63</v>
      </c>
      <c r="G31" s="10" t="s">
        <v>67</v>
      </c>
      <c r="H31" s="10" t="s">
        <v>59</v>
      </c>
      <c r="I31" s="19">
        <v>0</v>
      </c>
      <c r="J31" s="19">
        <f>J32</f>
        <v>20</v>
      </c>
      <c r="K31" s="22">
        <f>K32+K33+K34+K36</f>
        <v>19.728</v>
      </c>
      <c r="L31" s="19">
        <v>0</v>
      </c>
      <c r="M31" s="19">
        <f>M32</f>
        <v>20</v>
      </c>
      <c r="N31" s="19">
        <v>20</v>
      </c>
      <c r="O31" s="19">
        <f>O32</f>
        <v>20</v>
      </c>
      <c r="P31" s="21"/>
      <c r="Q31" s="25">
        <f t="shared" si="0"/>
        <v>79.72800000000001</v>
      </c>
    </row>
    <row r="32" spans="1:17" ht="111" customHeight="1">
      <c r="A32" s="5" t="s">
        <v>48</v>
      </c>
      <c r="B32" s="3" t="s">
        <v>12</v>
      </c>
      <c r="C32" s="6" t="s">
        <v>19</v>
      </c>
      <c r="D32" s="3" t="s">
        <v>11</v>
      </c>
      <c r="E32" s="10" t="s">
        <v>62</v>
      </c>
      <c r="F32" s="10" t="s">
        <v>63</v>
      </c>
      <c r="G32" s="10" t="s">
        <v>68</v>
      </c>
      <c r="H32" s="10" t="s">
        <v>59</v>
      </c>
      <c r="I32" s="19">
        <v>0</v>
      </c>
      <c r="J32" s="19">
        <v>20</v>
      </c>
      <c r="K32" s="22">
        <v>19.728</v>
      </c>
      <c r="L32" s="19">
        <v>0</v>
      </c>
      <c r="M32" s="19">
        <v>20</v>
      </c>
      <c r="N32" s="19">
        <v>20</v>
      </c>
      <c r="O32" s="19">
        <v>20</v>
      </c>
      <c r="P32" s="21"/>
      <c r="Q32" s="25">
        <f t="shared" si="0"/>
        <v>79.72800000000001</v>
      </c>
    </row>
    <row r="33" spans="1:17" ht="114" customHeight="1">
      <c r="A33" s="5" t="s">
        <v>49</v>
      </c>
      <c r="B33" s="3" t="s">
        <v>12</v>
      </c>
      <c r="C33" s="6" t="s">
        <v>20</v>
      </c>
      <c r="D33" s="3" t="s">
        <v>11</v>
      </c>
      <c r="E33" s="10" t="s">
        <v>62</v>
      </c>
      <c r="F33" s="10" t="s">
        <v>63</v>
      </c>
      <c r="G33" s="10" t="s">
        <v>68</v>
      </c>
      <c r="H33" s="10" t="s">
        <v>59</v>
      </c>
      <c r="I33" s="19">
        <v>0</v>
      </c>
      <c r="J33" s="19">
        <v>0</v>
      </c>
      <c r="K33" s="22">
        <v>0</v>
      </c>
      <c r="L33" s="19">
        <v>0</v>
      </c>
      <c r="M33" s="19">
        <v>0</v>
      </c>
      <c r="N33" s="19" t="s">
        <v>93</v>
      </c>
      <c r="O33" s="19">
        <v>0</v>
      </c>
      <c r="P33" s="21"/>
      <c r="Q33" s="22">
        <f t="shared" si="0"/>
        <v>0</v>
      </c>
    </row>
    <row r="34" spans="1:17" ht="111" customHeight="1">
      <c r="A34" s="5" t="s">
        <v>50</v>
      </c>
      <c r="B34" s="3" t="s">
        <v>12</v>
      </c>
      <c r="C34" s="6" t="s">
        <v>21</v>
      </c>
      <c r="D34" s="3" t="s">
        <v>11</v>
      </c>
      <c r="E34" s="10" t="s">
        <v>62</v>
      </c>
      <c r="F34" s="10" t="s">
        <v>63</v>
      </c>
      <c r="G34" s="10" t="s">
        <v>68</v>
      </c>
      <c r="H34" s="10" t="s">
        <v>59</v>
      </c>
      <c r="I34" s="19">
        <v>0</v>
      </c>
      <c r="J34" s="19">
        <v>0</v>
      </c>
      <c r="K34" s="22">
        <v>0</v>
      </c>
      <c r="L34" s="19">
        <v>0</v>
      </c>
      <c r="M34" s="19">
        <v>0</v>
      </c>
      <c r="N34" s="19" t="s">
        <v>93</v>
      </c>
      <c r="O34" s="19">
        <v>0</v>
      </c>
      <c r="P34" s="21"/>
      <c r="Q34" s="22">
        <f t="shared" si="0"/>
        <v>0</v>
      </c>
    </row>
    <row r="35" spans="1:17" ht="111" customHeight="1">
      <c r="A35" s="5" t="s">
        <v>80</v>
      </c>
      <c r="B35" s="3" t="s">
        <v>12</v>
      </c>
      <c r="C35" s="6" t="s">
        <v>22</v>
      </c>
      <c r="D35" s="3" t="s">
        <v>11</v>
      </c>
      <c r="E35" s="10" t="s">
        <v>62</v>
      </c>
      <c r="F35" s="10" t="s">
        <v>63</v>
      </c>
      <c r="G35" s="10" t="s">
        <v>68</v>
      </c>
      <c r="H35" s="10" t="s">
        <v>59</v>
      </c>
      <c r="I35" s="19">
        <v>0</v>
      </c>
      <c r="J35" s="19">
        <v>0</v>
      </c>
      <c r="K35" s="22">
        <v>0</v>
      </c>
      <c r="L35" s="19">
        <v>0</v>
      </c>
      <c r="M35" s="19">
        <v>0</v>
      </c>
      <c r="N35" s="19" t="s">
        <v>93</v>
      </c>
      <c r="O35" s="19">
        <v>0</v>
      </c>
      <c r="P35" s="21"/>
      <c r="Q35" s="22">
        <f>I35+J35+K35+L35+M35+O35</f>
        <v>0</v>
      </c>
    </row>
    <row r="36" spans="1:17" ht="115.5" customHeight="1">
      <c r="A36" s="5" t="s">
        <v>100</v>
      </c>
      <c r="B36" s="3" t="s">
        <v>39</v>
      </c>
      <c r="C36" s="6" t="s">
        <v>101</v>
      </c>
      <c r="D36" s="3" t="s">
        <v>30</v>
      </c>
      <c r="E36" s="10" t="s">
        <v>62</v>
      </c>
      <c r="F36" s="10" t="s">
        <v>63</v>
      </c>
      <c r="G36" s="10" t="s">
        <v>68</v>
      </c>
      <c r="H36" s="10" t="s">
        <v>59</v>
      </c>
      <c r="I36" s="19">
        <v>0</v>
      </c>
      <c r="J36" s="19">
        <v>0</v>
      </c>
      <c r="K36" s="22">
        <v>0</v>
      </c>
      <c r="L36" s="19">
        <v>0</v>
      </c>
      <c r="M36" s="19">
        <v>0</v>
      </c>
      <c r="N36" s="19" t="s">
        <v>93</v>
      </c>
      <c r="O36" s="19">
        <v>0</v>
      </c>
      <c r="P36" s="21"/>
      <c r="Q36" s="22">
        <f t="shared" si="0"/>
        <v>0</v>
      </c>
    </row>
    <row r="37" spans="1:17" ht="192.75" customHeight="1">
      <c r="A37" s="5" t="s">
        <v>51</v>
      </c>
      <c r="B37" s="3" t="s">
        <v>33</v>
      </c>
      <c r="C37" s="3" t="s">
        <v>92</v>
      </c>
      <c r="D37" s="3" t="s">
        <v>87</v>
      </c>
      <c r="E37" s="10" t="s">
        <v>59</v>
      </c>
      <c r="F37" s="10" t="s">
        <v>60</v>
      </c>
      <c r="G37" s="10" t="s">
        <v>69</v>
      </c>
      <c r="H37" s="10" t="s">
        <v>59</v>
      </c>
      <c r="I37" s="19">
        <v>0</v>
      </c>
      <c r="J37" s="19">
        <f>J39+J42+J40</f>
        <v>10508.04</v>
      </c>
      <c r="K37" s="22">
        <f>K39+K42+K40</f>
        <v>11784.286</v>
      </c>
      <c r="L37" s="22">
        <v>9114.537</v>
      </c>
      <c r="M37" s="38">
        <v>10065.186</v>
      </c>
      <c r="N37" s="38">
        <v>9979.386</v>
      </c>
      <c r="O37" s="38">
        <v>10129.386</v>
      </c>
      <c r="P37" s="20">
        <f>SUM(J37:O37)</f>
        <v>61580.820999999996</v>
      </c>
      <c r="Q37" s="25">
        <f aca="true" t="shared" si="1" ref="Q37:Q47">I37+J37+K37+L37+M37+O37+N37</f>
        <v>61580.820999999996</v>
      </c>
    </row>
    <row r="38" spans="1:17" ht="108.75" customHeight="1">
      <c r="A38" s="5" t="s">
        <v>52</v>
      </c>
      <c r="B38" s="3" t="s">
        <v>39</v>
      </c>
      <c r="C38" s="3" t="s">
        <v>58</v>
      </c>
      <c r="D38" s="3" t="s">
        <v>88</v>
      </c>
      <c r="E38" s="10" t="s">
        <v>70</v>
      </c>
      <c r="F38" s="10" t="s">
        <v>71</v>
      </c>
      <c r="G38" s="10" t="s">
        <v>72</v>
      </c>
      <c r="H38" s="10" t="s">
        <v>59</v>
      </c>
      <c r="I38" s="19">
        <v>0</v>
      </c>
      <c r="J38" s="19">
        <f>J39+J40</f>
        <v>3747.04</v>
      </c>
      <c r="K38" s="22">
        <f>K39+K40</f>
        <v>5415.286</v>
      </c>
      <c r="L38" s="22">
        <v>5615.537</v>
      </c>
      <c r="M38" s="19">
        <v>5470</v>
      </c>
      <c r="N38" s="19">
        <v>5450</v>
      </c>
      <c r="O38" s="19">
        <v>5600</v>
      </c>
      <c r="P38" s="21"/>
      <c r="Q38" s="25">
        <f t="shared" si="1"/>
        <v>31297.863</v>
      </c>
    </row>
    <row r="39" spans="1:17" ht="213" customHeight="1">
      <c r="A39" s="5" t="s">
        <v>53</v>
      </c>
      <c r="B39" s="3" t="s">
        <v>12</v>
      </c>
      <c r="C39" s="3" t="s">
        <v>23</v>
      </c>
      <c r="D39" s="3" t="s">
        <v>88</v>
      </c>
      <c r="E39" s="10" t="s">
        <v>70</v>
      </c>
      <c r="F39" s="10" t="s">
        <v>71</v>
      </c>
      <c r="G39" s="10" t="s">
        <v>72</v>
      </c>
      <c r="H39" s="10" t="s">
        <v>59</v>
      </c>
      <c r="I39" s="19">
        <v>0</v>
      </c>
      <c r="J39" s="19">
        <v>3450</v>
      </c>
      <c r="K39" s="22">
        <v>4755.754</v>
      </c>
      <c r="L39" s="22">
        <v>4935.177</v>
      </c>
      <c r="M39" s="19">
        <v>4720</v>
      </c>
      <c r="N39" s="19">
        <v>4725</v>
      </c>
      <c r="O39" s="19">
        <v>4850</v>
      </c>
      <c r="P39" s="21"/>
      <c r="Q39" s="25">
        <f t="shared" si="1"/>
        <v>27435.931</v>
      </c>
    </row>
    <row r="40" spans="1:17" ht="133.5" customHeight="1">
      <c r="A40" s="5" t="s">
        <v>84</v>
      </c>
      <c r="B40" s="3" t="s">
        <v>54</v>
      </c>
      <c r="C40" s="3" t="s">
        <v>25</v>
      </c>
      <c r="D40" s="3" t="s">
        <v>88</v>
      </c>
      <c r="E40" s="10" t="s">
        <v>62</v>
      </c>
      <c r="F40" s="10" t="s">
        <v>71</v>
      </c>
      <c r="G40" s="10" t="s">
        <v>72</v>
      </c>
      <c r="H40" s="10" t="s">
        <v>59</v>
      </c>
      <c r="I40" s="19">
        <v>0</v>
      </c>
      <c r="J40" s="19">
        <f>280+17.04</f>
        <v>297.04</v>
      </c>
      <c r="K40" s="22">
        <v>659.532</v>
      </c>
      <c r="L40" s="19">
        <v>680.36</v>
      </c>
      <c r="M40" s="19">
        <v>750</v>
      </c>
      <c r="N40" s="19">
        <v>725</v>
      </c>
      <c r="O40" s="19">
        <v>750</v>
      </c>
      <c r="P40" s="21"/>
      <c r="Q40" s="25">
        <f t="shared" si="1"/>
        <v>3861.9320000000002</v>
      </c>
    </row>
    <row r="41" spans="1:17" ht="99.75" customHeight="1">
      <c r="A41" s="5" t="s">
        <v>55</v>
      </c>
      <c r="B41" s="3" t="s">
        <v>39</v>
      </c>
      <c r="C41" s="3" t="s">
        <v>85</v>
      </c>
      <c r="D41" s="3" t="s">
        <v>88</v>
      </c>
      <c r="E41" s="10" t="s">
        <v>70</v>
      </c>
      <c r="F41" s="10" t="s">
        <v>73</v>
      </c>
      <c r="G41" s="10" t="s">
        <v>74</v>
      </c>
      <c r="H41" s="10" t="s">
        <v>59</v>
      </c>
      <c r="I41" s="19">
        <v>0</v>
      </c>
      <c r="J41" s="19">
        <f>6411+350</f>
        <v>6761</v>
      </c>
      <c r="K41" s="22">
        <v>6369</v>
      </c>
      <c r="L41" s="19">
        <f>L42</f>
        <v>3499</v>
      </c>
      <c r="M41" s="38">
        <v>4335.636</v>
      </c>
      <c r="N41" s="38">
        <v>4335.636</v>
      </c>
      <c r="O41" s="38">
        <v>4335.636</v>
      </c>
      <c r="P41" s="21"/>
      <c r="Q41" s="25">
        <f t="shared" si="1"/>
        <v>29635.907999999996</v>
      </c>
    </row>
    <row r="42" spans="1:17" ht="96.75" customHeight="1">
      <c r="A42" s="5" t="s">
        <v>56</v>
      </c>
      <c r="B42" s="3" t="s">
        <v>54</v>
      </c>
      <c r="C42" s="3" t="s">
        <v>24</v>
      </c>
      <c r="D42" s="3" t="s">
        <v>88</v>
      </c>
      <c r="E42" s="10" t="s">
        <v>70</v>
      </c>
      <c r="F42" s="10" t="s">
        <v>75</v>
      </c>
      <c r="G42" s="39" t="s">
        <v>112</v>
      </c>
      <c r="H42" s="10" t="s">
        <v>59</v>
      </c>
      <c r="I42" s="19">
        <v>0</v>
      </c>
      <c r="J42" s="19">
        <f>6411+350</f>
        <v>6761</v>
      </c>
      <c r="K42" s="22">
        <v>6369</v>
      </c>
      <c r="L42" s="19">
        <v>3499</v>
      </c>
      <c r="M42" s="38">
        <v>4335.636</v>
      </c>
      <c r="N42" s="38">
        <v>4335.636</v>
      </c>
      <c r="O42" s="38">
        <v>4335.636</v>
      </c>
      <c r="P42" s="21"/>
      <c r="Q42" s="25">
        <f t="shared" si="1"/>
        <v>29635.907999999996</v>
      </c>
    </row>
    <row r="43" spans="1:17" ht="96.75" customHeight="1">
      <c r="A43" s="5" t="s">
        <v>104</v>
      </c>
      <c r="B43" s="3" t="s">
        <v>39</v>
      </c>
      <c r="C43" s="3" t="s">
        <v>105</v>
      </c>
      <c r="D43" s="3" t="s">
        <v>106</v>
      </c>
      <c r="E43" s="10" t="s">
        <v>70</v>
      </c>
      <c r="F43" s="10" t="s">
        <v>109</v>
      </c>
      <c r="G43" s="39" t="s">
        <v>110</v>
      </c>
      <c r="H43" s="10" t="s">
        <v>111</v>
      </c>
      <c r="I43" s="19" t="s">
        <v>93</v>
      </c>
      <c r="J43" s="19" t="s">
        <v>93</v>
      </c>
      <c r="K43" s="22" t="s">
        <v>93</v>
      </c>
      <c r="L43" s="19" t="s">
        <v>93</v>
      </c>
      <c r="M43" s="38">
        <v>259.55</v>
      </c>
      <c r="N43" s="38">
        <v>193.75</v>
      </c>
      <c r="O43" s="38">
        <v>193.75</v>
      </c>
      <c r="P43" s="21"/>
      <c r="Q43" s="25">
        <v>581.25</v>
      </c>
    </row>
    <row r="44" spans="1:17" ht="96.75" customHeight="1">
      <c r="A44" s="5" t="s">
        <v>107</v>
      </c>
      <c r="B44" s="3" t="s">
        <v>12</v>
      </c>
      <c r="C44" s="3" t="s">
        <v>108</v>
      </c>
      <c r="D44" s="3" t="s">
        <v>106</v>
      </c>
      <c r="E44" s="10" t="s">
        <v>70</v>
      </c>
      <c r="F44" s="10" t="s">
        <v>109</v>
      </c>
      <c r="G44" s="39" t="s">
        <v>110</v>
      </c>
      <c r="H44" s="10" t="s">
        <v>111</v>
      </c>
      <c r="I44" s="19" t="s">
        <v>93</v>
      </c>
      <c r="J44" s="19" t="s">
        <v>93</v>
      </c>
      <c r="K44" s="22" t="s">
        <v>93</v>
      </c>
      <c r="L44" s="19" t="s">
        <v>93</v>
      </c>
      <c r="M44" s="38">
        <v>259.55</v>
      </c>
      <c r="N44" s="38">
        <v>193.75</v>
      </c>
      <c r="O44" s="38">
        <v>193.75</v>
      </c>
      <c r="P44" s="21"/>
      <c r="Q44" s="25">
        <v>581.25</v>
      </c>
    </row>
    <row r="45" spans="1:17" ht="181.5" customHeight="1">
      <c r="A45" s="5" t="s">
        <v>57</v>
      </c>
      <c r="B45" s="3" t="s">
        <v>26</v>
      </c>
      <c r="C45" s="3" t="s">
        <v>27</v>
      </c>
      <c r="D45" s="7" t="s">
        <v>29</v>
      </c>
      <c r="E45" s="9" t="s">
        <v>76</v>
      </c>
      <c r="F45" s="9" t="s">
        <v>77</v>
      </c>
      <c r="G45" s="9" t="s">
        <v>78</v>
      </c>
      <c r="H45" s="9" t="s">
        <v>59</v>
      </c>
      <c r="I45" s="19">
        <v>16726.1</v>
      </c>
      <c r="J45" s="19">
        <f>14500+556.35</f>
        <v>15056.35</v>
      </c>
      <c r="K45" s="22">
        <v>14793.116</v>
      </c>
      <c r="L45" s="42">
        <v>15491.231</v>
      </c>
      <c r="M45" s="19">
        <v>14510.8</v>
      </c>
      <c r="N45" s="19">
        <v>13600</v>
      </c>
      <c r="O45" s="19">
        <v>13600</v>
      </c>
      <c r="P45" s="20">
        <f>SUM(I45:O45)</f>
        <v>103777.597</v>
      </c>
      <c r="Q45" s="25">
        <f t="shared" si="1"/>
        <v>103777.597</v>
      </c>
    </row>
    <row r="46" spans="1:17" ht="110.25" customHeight="1">
      <c r="A46" s="5" t="s">
        <v>81</v>
      </c>
      <c r="B46" s="3" t="s">
        <v>26</v>
      </c>
      <c r="C46" s="3" t="s">
        <v>83</v>
      </c>
      <c r="D46" s="8" t="s">
        <v>30</v>
      </c>
      <c r="E46" s="9" t="s">
        <v>62</v>
      </c>
      <c r="F46" s="9" t="s">
        <v>77</v>
      </c>
      <c r="G46" s="9" t="s">
        <v>79</v>
      </c>
      <c r="H46" s="9" t="s">
        <v>59</v>
      </c>
      <c r="I46" s="19">
        <v>574.1</v>
      </c>
      <c r="J46" s="19">
        <f>650+101.1</f>
        <v>751.1</v>
      </c>
      <c r="K46" s="22">
        <v>865.453</v>
      </c>
      <c r="L46" s="43">
        <v>900.541</v>
      </c>
      <c r="M46" s="19">
        <v>1250</v>
      </c>
      <c r="N46" s="19">
        <v>700</v>
      </c>
      <c r="O46" s="19">
        <v>725</v>
      </c>
      <c r="P46" s="20">
        <f>SUM(I46:O46)</f>
        <v>5766.194</v>
      </c>
      <c r="Q46" s="25">
        <f t="shared" si="1"/>
        <v>5766.194</v>
      </c>
    </row>
    <row r="47" spans="1:17" ht="252.75" customHeight="1">
      <c r="A47" s="26" t="s">
        <v>82</v>
      </c>
      <c r="B47" s="27" t="s">
        <v>26</v>
      </c>
      <c r="C47" s="27" t="s">
        <v>28</v>
      </c>
      <c r="D47" s="28" t="s">
        <v>31</v>
      </c>
      <c r="E47" s="29" t="s">
        <v>62</v>
      </c>
      <c r="F47" s="29" t="s">
        <v>77</v>
      </c>
      <c r="G47" s="29" t="s">
        <v>103</v>
      </c>
      <c r="H47" s="29" t="s">
        <v>59</v>
      </c>
      <c r="I47" s="30">
        <v>0</v>
      </c>
      <c r="J47" s="30">
        <f>2200-674.49</f>
        <v>1525.51</v>
      </c>
      <c r="K47" s="31">
        <v>2294.431</v>
      </c>
      <c r="L47" s="41" t="s">
        <v>102</v>
      </c>
      <c r="M47" s="30">
        <v>2353</v>
      </c>
      <c r="N47" s="30">
        <v>2450</v>
      </c>
      <c r="O47" s="30">
        <v>2500</v>
      </c>
      <c r="P47" s="20">
        <f>SUM(J47:O47)</f>
        <v>11122.940999999999</v>
      </c>
      <c r="Q47" s="25" t="e">
        <f t="shared" si="1"/>
        <v>#VALUE!</v>
      </c>
    </row>
    <row r="48" spans="1:17" ht="153.75" customHeight="1">
      <c r="A48" s="33" t="s">
        <v>94</v>
      </c>
      <c r="B48" s="27" t="s">
        <v>26</v>
      </c>
      <c r="C48" s="3" t="s">
        <v>96</v>
      </c>
      <c r="D48" s="36" t="s">
        <v>95</v>
      </c>
      <c r="E48" s="37" t="s">
        <v>62</v>
      </c>
      <c r="F48" s="37" t="s">
        <v>77</v>
      </c>
      <c r="G48" s="35" t="s">
        <v>97</v>
      </c>
      <c r="H48" s="34"/>
      <c r="I48" s="33" t="s">
        <v>93</v>
      </c>
      <c r="J48" s="33" t="s">
        <v>93</v>
      </c>
      <c r="K48" s="33" t="s">
        <v>93</v>
      </c>
      <c r="L48" s="33" t="s">
        <v>93</v>
      </c>
      <c r="M48" s="32">
        <v>3000</v>
      </c>
      <c r="N48" s="32">
        <v>3000</v>
      </c>
      <c r="O48" s="32">
        <v>1000</v>
      </c>
      <c r="P48" s="32"/>
      <c r="Q48" s="32">
        <v>7000</v>
      </c>
    </row>
  </sheetData>
  <sheetProtection/>
  <mergeCells count="14">
    <mergeCell ref="A1:O13"/>
    <mergeCell ref="A14:O14"/>
    <mergeCell ref="A15:O15"/>
    <mergeCell ref="A16:O16"/>
    <mergeCell ref="A17:O17"/>
    <mergeCell ref="A18:O18"/>
    <mergeCell ref="Q20:Q21"/>
    <mergeCell ref="I20:O20"/>
    <mergeCell ref="A19:O19"/>
    <mergeCell ref="E20:H20"/>
    <mergeCell ref="A20:A21"/>
    <mergeCell ref="B20:B21"/>
    <mergeCell ref="C20:C21"/>
    <mergeCell ref="D20:D21"/>
  </mergeCells>
  <printOptions/>
  <pageMargins left="0" right="0" top="0.31496062992125984" bottom="0.35433070866141736" header="0.31496062992125984" footer="0.31496062992125984"/>
  <pageSetup fitToHeight="0" fitToWidth="1"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Шамрай_ЮС</cp:lastModifiedBy>
  <cp:lastPrinted>2018-08-16T00:06:11Z</cp:lastPrinted>
  <dcterms:created xsi:type="dcterms:W3CDTF">2015-09-15T05:43:17Z</dcterms:created>
  <dcterms:modified xsi:type="dcterms:W3CDTF">2018-08-16T00:06:14Z</dcterms:modified>
  <cp:category/>
  <cp:version/>
  <cp:contentType/>
  <cp:contentStatus/>
</cp:coreProperties>
</file>